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90" windowWidth="19320" windowHeight="7620" tabRatio="866" firstSheet="1" activeTab="11"/>
  </bookViews>
  <sheets>
    <sheet name="财务报告文件一览表" sheetId="1" state="hidden" r:id="rId1"/>
    <sheet name="校验表" sheetId="2" r:id="rId2"/>
    <sheet name="资产负债表" sheetId="3" r:id="rId3"/>
    <sheet name="利润表" sheetId="4" r:id="rId4"/>
    <sheet name="利润表分析" sheetId="5" state="hidden" r:id="rId5"/>
    <sheet name="回款口径利润测算表" sheetId="15" r:id="rId6"/>
    <sheet name="现金流量表" sheetId="17" r:id="rId7"/>
    <sheet name="现金流量明细表" sheetId="13" r:id="rId8"/>
    <sheet name="所有者权益变动表" sheetId="7" r:id="rId9"/>
    <sheet name="管理费用明细" sheetId="8" r:id="rId10"/>
    <sheet name="销售费用明细" sheetId="9" r:id="rId11"/>
    <sheet name="财务费用明细" sheetId="10" r:id="rId12"/>
    <sheet name="销售指标表 " sheetId="24" state="hidden" r:id="rId13"/>
    <sheet name="长期待摊费用-招商费用" sheetId="22" state="hidden" r:id="rId14"/>
    <sheet name="开发间接费" sheetId="23" state="hidden" r:id="rId15"/>
    <sheet name="汇总" sheetId="19" state="hidden" r:id="rId16"/>
    <sheet name="预算执行表" sheetId="1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 localSheetId="11">#REF!</definedName>
    <definedName name="_" localSheetId="9">#REF!</definedName>
    <definedName name="_" localSheetId="4">#REF!</definedName>
    <definedName name="_" localSheetId="10">#REF!</definedName>
    <definedName name="_" localSheetId="12">#REF!</definedName>
    <definedName name="_">#REF!</definedName>
    <definedName name="_?" localSheetId="4">#REF!</definedName>
    <definedName name="_?">#REF!</definedName>
    <definedName name="_??????" localSheetId="4">#REF!</definedName>
    <definedName name="_??????">#REF!</definedName>
    <definedName name="__?" localSheetId="4">#REF!</definedName>
    <definedName name="__?">#REF!</definedName>
    <definedName name="__??????" localSheetId="4">#REF!</definedName>
    <definedName name="__??????">#REF!</definedName>
    <definedName name="___?" localSheetId="4">#REF!</definedName>
    <definedName name="___?">#REF!</definedName>
    <definedName name="___??????" localSheetId="4">#REF!</definedName>
    <definedName name="___??????">#REF!</definedName>
    <definedName name="____?" localSheetId="4">#REF!</definedName>
    <definedName name="____?">#REF!</definedName>
    <definedName name="____??????" localSheetId="4">#REF!</definedName>
    <definedName name="____??????">#REF!</definedName>
    <definedName name="_1_?" localSheetId="4">#REF!</definedName>
    <definedName name="_1_?">#REF!</definedName>
    <definedName name="_2_??????" localSheetId="4">#REF!</definedName>
    <definedName name="_2_??????">#REF!</definedName>
    <definedName name="_3_?" localSheetId="4">#REF!</definedName>
    <definedName name="_3_?">#REF!</definedName>
    <definedName name="_3审核95_1" localSheetId="4">#REF!</definedName>
    <definedName name="_3审核95_1">#REF!</definedName>
    <definedName name="_6_??????" localSheetId="4">#REF!</definedName>
    <definedName name="_6_??????">#REF!</definedName>
    <definedName name="_7审核95_1" localSheetId="4">#REF!</definedName>
    <definedName name="_7审核95_1">#REF!</definedName>
    <definedName name="_月份" localSheetId="11">#REF!</definedName>
    <definedName name="_月份" localSheetId="9">#REF!</definedName>
    <definedName name="_月份" localSheetId="4">#REF!</definedName>
    <definedName name="_月份" localSheetId="10">#REF!</definedName>
    <definedName name="_月份" localSheetId="12">#REF!</definedName>
    <definedName name="_月份">#REF!</definedName>
    <definedName name="as" localSheetId="11">#REF!</definedName>
    <definedName name="as" localSheetId="9">#REF!</definedName>
    <definedName name="as" localSheetId="4">#REF!</definedName>
    <definedName name="as" localSheetId="10">#REF!</definedName>
    <definedName name="as" localSheetId="12">#REF!</definedName>
    <definedName name="as">#REF!</definedName>
    <definedName name="bbkm" localSheetId="11">[1]W!$B$2:$B$72</definedName>
    <definedName name="bbkm" localSheetId="9">[1]W!$B$2:$B$72</definedName>
    <definedName name="bbkm" localSheetId="10">[1]W!$B$2:$B$72</definedName>
    <definedName name="bbkm" localSheetId="12">[1]W!$B$2:$B$72</definedName>
    <definedName name="bbkm">[2]W!$B$2:$B$72</definedName>
    <definedName name="_xlnm.Database" localSheetId="11">#REF!</definedName>
    <definedName name="_xlnm.Database" localSheetId="9">#REF!</definedName>
    <definedName name="_xlnm.Database" localSheetId="4">#REF!</definedName>
    <definedName name="_xlnm.Database" localSheetId="10">#REF!</definedName>
    <definedName name="_xlnm.Database" localSheetId="12">#REF!</definedName>
    <definedName name="_xlnm.Database">#REF!</definedName>
    <definedName name="HWSheet">1</definedName>
    <definedName name="mxkm" localSheetId="11">[1]W!$C$2:$C$65</definedName>
    <definedName name="mxkm" localSheetId="9">[1]W!$C$2:$C$65</definedName>
    <definedName name="mxkm" localSheetId="10">[1]W!$C$2:$C$65</definedName>
    <definedName name="mxkm" localSheetId="12">[1]W!$C$2:$C$65</definedName>
    <definedName name="mxkm">[2]W!$C$2:$C$65</definedName>
    <definedName name="_xlnm.Print_Area" localSheetId="11">#REF!</definedName>
    <definedName name="_xlnm.Print_Area" localSheetId="9">#REF!</definedName>
    <definedName name="_xlnm.Print_Area" localSheetId="3">利润表!$A$1:$D$51</definedName>
    <definedName name="_xlnm.Print_Area" localSheetId="4">利润表分析!$A$1:$F$50</definedName>
    <definedName name="_xlnm.Print_Area" localSheetId="8">所有者权益变动表!$A$1:$J$39</definedName>
    <definedName name="_xlnm.Print_Area" localSheetId="10">#REF!</definedName>
    <definedName name="_xlnm.Print_Area" localSheetId="12">#REF!</definedName>
    <definedName name="_xlnm.Print_Area" localSheetId="2">资产负债表!$A$1:$H$60</definedName>
    <definedName name="_xlnm.Print_Area">#REF!</definedName>
    <definedName name="Print_Area_MI" localSheetId="11">#REF!</definedName>
    <definedName name="Print_Area_MI" localSheetId="9">#REF!</definedName>
    <definedName name="Print_Area_MI" localSheetId="4">#REF!</definedName>
    <definedName name="Print_Area_MI" localSheetId="10">#REF!</definedName>
    <definedName name="Print_Area_MI" localSheetId="12">#REF!</definedName>
    <definedName name="Print_Area_MI">#REF!</definedName>
    <definedName name="Sheet1" localSheetId="11">#REF!</definedName>
    <definedName name="Sheet1" localSheetId="9">#REF!</definedName>
    <definedName name="Sheet1" localSheetId="4">#REF!</definedName>
    <definedName name="Sheet1" localSheetId="10">#REF!</definedName>
    <definedName name="Sheet1" localSheetId="12">#REF!</definedName>
    <definedName name="Sheet1">#REF!</definedName>
    <definedName name="Ｔ型帐户" localSheetId="11">#REF!</definedName>
    <definedName name="Ｔ型帐户" localSheetId="9">#REF!</definedName>
    <definedName name="Ｔ型帐户" localSheetId="4">#REF!</definedName>
    <definedName name="Ｔ型帐户" localSheetId="10">#REF!</definedName>
    <definedName name="Ｔ型帐户" localSheetId="12">#REF!</definedName>
    <definedName name="Ｔ型帐户">#REF!</definedName>
    <definedName name="调整" localSheetId="11">[3]报告表!#REF!</definedName>
    <definedName name="调整" localSheetId="9">[3]报告表!#REF!</definedName>
    <definedName name="调整" localSheetId="4">[4]报告表!#REF!</definedName>
    <definedName name="调整" localSheetId="10">[3]报告表!#REF!</definedName>
    <definedName name="调整" localSheetId="12">[3]报告表!#REF!</definedName>
    <definedName name="调整">[4]报告表!#REF!</definedName>
    <definedName name="调整分录汇总表_1997_1999.9.30" localSheetId="11">#REF!</definedName>
    <definedName name="调整分录汇总表_1997_1999.9.30" localSheetId="9">#REF!</definedName>
    <definedName name="调整分录汇总表_1997_1999.9.30" localSheetId="4">#REF!</definedName>
    <definedName name="调整分录汇总表_1997_1999.9.30" localSheetId="10">#REF!</definedName>
    <definedName name="调整分录汇总表_1997_1999.9.30" localSheetId="12">#REF!</definedName>
    <definedName name="调整分录汇总表_1997_1999.9.30">#REF!</definedName>
    <definedName name="辅助应允费用" localSheetId="11">#REF!</definedName>
    <definedName name="辅助应允费用" localSheetId="9">#REF!</definedName>
    <definedName name="辅助应允费用" localSheetId="4">#REF!</definedName>
    <definedName name="辅助应允费用" localSheetId="10">#REF!</definedName>
    <definedName name="辅助应允费用" localSheetId="12">#REF!</definedName>
    <definedName name="辅助应允费用">#REF!</definedName>
    <definedName name="负债" localSheetId="11">#REF!</definedName>
    <definedName name="负债" localSheetId="9">#REF!</definedName>
    <definedName name="负债" localSheetId="4">#REF!</definedName>
    <definedName name="负债" localSheetId="10">#REF!</definedName>
    <definedName name="负债" localSheetId="12">#REF!</definedName>
    <definedName name="负债">#REF!</definedName>
    <definedName name="货币资金" localSheetId="11">#REF!</definedName>
    <definedName name="货币资金" localSheetId="9">#REF!</definedName>
    <definedName name="货币资金" localSheetId="4">#REF!</definedName>
    <definedName name="货币资金" localSheetId="10">#REF!</definedName>
    <definedName name="货币资金" localSheetId="12">#REF!</definedName>
    <definedName name="货币资金">#REF!</definedName>
    <definedName name="科目余额表" localSheetId="13">#REF!</definedName>
    <definedName name="科目余额表">#REF!</definedName>
    <definedName name="设备">[5]设备部房屋!$C$5:$AC$108</definedName>
    <definedName name="损益" localSheetId="11">#REF!</definedName>
    <definedName name="损益" localSheetId="9">#REF!</definedName>
    <definedName name="损益" localSheetId="4">#REF!</definedName>
    <definedName name="损益" localSheetId="10">#REF!</definedName>
    <definedName name="损益" localSheetId="12">#REF!</definedName>
    <definedName name="损益">#REF!</definedName>
    <definedName name="现金流量表" localSheetId="11">#REF!</definedName>
    <definedName name="现金流量表" localSheetId="9">#REF!</definedName>
    <definedName name="现金流量表" localSheetId="4">#REF!</definedName>
    <definedName name="现金流量表" localSheetId="10">#REF!</definedName>
    <definedName name="现金流量表" localSheetId="12">#REF!</definedName>
    <definedName name="现金流量表">#REF!</definedName>
    <definedName name="月份9" localSheetId="11">#REF!</definedName>
    <definedName name="月份9" localSheetId="9">#REF!</definedName>
    <definedName name="月份9" localSheetId="4">#REF!</definedName>
    <definedName name="月份9" localSheetId="10">#REF!</definedName>
    <definedName name="月份9" localSheetId="12">#REF!</definedName>
    <definedName name="月份9">#REF!</definedName>
    <definedName name="资产" localSheetId="11">#REF!</definedName>
    <definedName name="资产" localSheetId="9">#REF!</definedName>
    <definedName name="资产" localSheetId="4">#REF!</definedName>
    <definedName name="资产" localSheetId="10">#REF!</definedName>
    <definedName name="资产" localSheetId="12">#REF!</definedName>
    <definedName name="资产">#REF!</definedName>
    <definedName name="전" localSheetId="11">#REF!</definedName>
    <definedName name="전" localSheetId="9">#REF!</definedName>
    <definedName name="전" localSheetId="4">#REF!</definedName>
    <definedName name="전" localSheetId="10">#REF!</definedName>
    <definedName name="전" localSheetId="12">#REF!</definedName>
    <definedName name="전">#REF!</definedName>
    <definedName name="주택사업본부" localSheetId="11">#REF!</definedName>
    <definedName name="주택사업본부" localSheetId="9">#REF!</definedName>
    <definedName name="주택사업본부" localSheetId="4">#REF!</definedName>
    <definedName name="주택사업본부" localSheetId="10">#REF!</definedName>
    <definedName name="주택사업본부" localSheetId="12">#REF!</definedName>
    <definedName name="주택사업본부">#REF!</definedName>
    <definedName name="철구사업본부" localSheetId="11">#REF!</definedName>
    <definedName name="철구사업본부" localSheetId="9">#REF!</definedName>
    <definedName name="철구사업본부" localSheetId="4">#REF!</definedName>
    <definedName name="철구사업본부" localSheetId="10">#REF!</definedName>
    <definedName name="철구사업본부" localSheetId="12">#REF!</definedName>
    <definedName name="철구사업본부">#REF!</definedName>
  </definedNames>
  <calcPr calcId="145621"/>
  <fileRecoveryPr autoRecover="0"/>
</workbook>
</file>

<file path=xl/calcChain.xml><?xml version="1.0" encoding="utf-8"?>
<calcChain xmlns="http://schemas.openxmlformats.org/spreadsheetml/2006/main">
  <c r="G21" i="3" l="1"/>
  <c r="H21" i="3"/>
  <c r="E13" i="10" l="1"/>
  <c r="D13" i="10"/>
  <c r="E11" i="9"/>
  <c r="E9" i="9"/>
  <c r="E8" i="9"/>
  <c r="C17" i="13"/>
  <c r="D17" i="13" s="1"/>
  <c r="D70" i="13"/>
  <c r="D57" i="13"/>
  <c r="D27" i="13"/>
  <c r="C29" i="13" l="1"/>
  <c r="D29" i="13" s="1"/>
  <c r="G17" i="17"/>
  <c r="G18" i="17"/>
  <c r="G22" i="17"/>
  <c r="G11" i="17"/>
  <c r="G12" i="17"/>
  <c r="G13" i="17"/>
  <c r="G14" i="17"/>
  <c r="G15" i="17"/>
  <c r="G16" i="17"/>
  <c r="G10" i="17"/>
  <c r="G9" i="17"/>
  <c r="C11" i="15"/>
  <c r="C7" i="15"/>
  <c r="C29" i="4"/>
  <c r="D29" i="4"/>
  <c r="E29" i="4"/>
  <c r="F29" i="4"/>
  <c r="C30" i="4"/>
  <c r="D30" i="4"/>
  <c r="E30" i="4"/>
  <c r="F30" i="4"/>
  <c r="C31" i="4"/>
  <c r="D31" i="4"/>
  <c r="E31" i="4"/>
  <c r="F31" i="4"/>
  <c r="C32" i="4"/>
  <c r="D32" i="4"/>
  <c r="E32" i="4"/>
  <c r="F32" i="4"/>
  <c r="C34" i="4"/>
  <c r="D34" i="4"/>
  <c r="E34" i="4"/>
  <c r="F34" i="4"/>
  <c r="C36" i="4"/>
  <c r="D36" i="4"/>
  <c r="E36" i="4"/>
  <c r="F36" i="4"/>
  <c r="F28" i="4"/>
  <c r="E28" i="4"/>
  <c r="D28" i="4"/>
  <c r="C28" i="4"/>
  <c r="C26" i="4"/>
  <c r="D26" i="4"/>
  <c r="E26" i="4"/>
  <c r="F26" i="4"/>
  <c r="H42" i="3"/>
  <c r="G42" i="3"/>
  <c r="H41" i="3"/>
  <c r="G41" i="3"/>
  <c r="H30" i="3"/>
  <c r="G30" i="3"/>
  <c r="D45" i="3"/>
  <c r="C45" i="3"/>
  <c r="D39" i="3"/>
  <c r="C39" i="3"/>
  <c r="C29" i="3"/>
  <c r="D29" i="3"/>
  <c r="C30" i="3"/>
  <c r="D30" i="3"/>
  <c r="D28" i="3"/>
  <c r="C28" i="3"/>
  <c r="E43" i="4" l="1"/>
  <c r="C55" i="13" l="1"/>
  <c r="C15" i="13"/>
  <c r="D15" i="13" s="1"/>
  <c r="D55" i="13" l="1"/>
  <c r="C58" i="13"/>
  <c r="D58" i="13" s="1"/>
  <c r="D31" i="24" l="1"/>
  <c r="D30" i="24"/>
  <c r="D33" i="24"/>
  <c r="D27" i="24"/>
  <c r="D25" i="24"/>
  <c r="D24" i="24"/>
  <c r="D21" i="24"/>
  <c r="D19" i="24"/>
  <c r="D18" i="24"/>
  <c r="D15" i="24"/>
  <c r="D12" i="24"/>
  <c r="D6" i="24"/>
  <c r="D9" i="24" l="1"/>
  <c r="C105" i="9" l="1"/>
  <c r="D33" i="17"/>
  <c r="H28" i="5" l="1"/>
  <c r="H22" i="5"/>
  <c r="H23" i="5"/>
  <c r="H24" i="5"/>
  <c r="H25" i="5"/>
  <c r="H26" i="5"/>
  <c r="D35" i="5"/>
  <c r="D25" i="5"/>
  <c r="D26" i="5"/>
  <c r="D13" i="24" l="1"/>
  <c r="D7" i="24"/>
  <c r="D29" i="5" l="1"/>
  <c r="D30" i="5"/>
  <c r="D31" i="5"/>
  <c r="D32" i="5"/>
  <c r="D31" i="17" l="1"/>
  <c r="D30" i="17"/>
  <c r="D29" i="17"/>
  <c r="D26" i="17"/>
  <c r="D25" i="17"/>
  <c r="D21" i="17"/>
  <c r="D20" i="17"/>
  <c r="D19" i="17"/>
  <c r="D18" i="17"/>
  <c r="D17" i="17"/>
  <c r="D16" i="17"/>
  <c r="D34" i="17" l="1"/>
  <c r="G8" i="23" l="1"/>
  <c r="G9" i="23"/>
  <c r="G10" i="23"/>
  <c r="G11"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G48" i="23"/>
  <c r="G49" i="23"/>
  <c r="G50" i="23"/>
  <c r="G51" i="23"/>
  <c r="G52" i="23"/>
  <c r="G53" i="23"/>
  <c r="G54" i="23"/>
  <c r="G55" i="23"/>
  <c r="G56" i="23"/>
  <c r="G57" i="23"/>
  <c r="G58" i="23"/>
  <c r="G59" i="23"/>
  <c r="G60" i="23"/>
  <c r="G61" i="23"/>
  <c r="G62" i="23"/>
  <c r="G63" i="23"/>
  <c r="G7" i="23"/>
  <c r="D27" i="5" l="1"/>
  <c r="C19" i="24" l="1"/>
  <c r="C24" i="24"/>
  <c r="C27" i="24"/>
  <c r="C21" i="24"/>
  <c r="C18" i="24"/>
  <c r="C15" i="24"/>
  <c r="C13" i="24"/>
  <c r="C12" i="24"/>
  <c r="C9" i="24"/>
  <c r="C33" i="24"/>
  <c r="C7" i="24"/>
  <c r="C6" i="24"/>
  <c r="B8" i="10" l="1"/>
  <c r="B13" i="10"/>
  <c r="B105" i="9"/>
  <c r="C30" i="13" l="1"/>
  <c r="C26" i="5"/>
  <c r="C25" i="5"/>
  <c r="C29" i="5"/>
  <c r="C30" i="5"/>
  <c r="C31" i="5"/>
  <c r="C32" i="5"/>
  <c r="C38" i="5"/>
  <c r="D77" i="13" l="1"/>
  <c r="D42" i="13"/>
  <c r="D41" i="13"/>
  <c r="D40" i="13"/>
  <c r="D39" i="13"/>
  <c r="D38" i="13"/>
  <c r="D37" i="13"/>
  <c r="D36" i="13"/>
  <c r="D12" i="13"/>
  <c r="D11" i="13"/>
  <c r="D10" i="13"/>
  <c r="D9" i="13"/>
  <c r="R5" i="24" l="1"/>
  <c r="C6" i="13" l="1"/>
  <c r="D6" i="13" s="1"/>
  <c r="C7" i="13" l="1"/>
  <c r="D7" i="13" s="1"/>
  <c r="D8" i="13"/>
  <c r="D16" i="13"/>
  <c r="C16" i="13"/>
  <c r="C9" i="17"/>
  <c r="E6" i="22" l="1"/>
  <c r="G6" i="22"/>
  <c r="E4" i="22" l="1"/>
  <c r="C6" i="23" l="1"/>
  <c r="E59" i="13" l="1"/>
  <c r="E33" i="13"/>
  <c r="E70" i="13" l="1"/>
  <c r="E61" i="13" l="1"/>
  <c r="E66" i="13"/>
  <c r="E68" i="13"/>
  <c r="E65" i="13"/>
  <c r="E57" i="13"/>
  <c r="C70" i="13"/>
  <c r="E55" i="13" l="1"/>
  <c r="E60" i="13" s="1"/>
  <c r="E72" i="13"/>
  <c r="E30" i="13"/>
  <c r="E34" i="13" s="1"/>
  <c r="E16" i="13"/>
  <c r="E15" i="13"/>
  <c r="E73" i="13" l="1"/>
  <c r="E35" i="13"/>
  <c r="E74" i="13" l="1"/>
  <c r="E78" i="13" s="1"/>
  <c r="E33" i="24" l="1"/>
  <c r="R33" i="24" s="1"/>
  <c r="C28" i="24"/>
  <c r="S32" i="24"/>
  <c r="E32" i="24"/>
  <c r="R32" i="24"/>
  <c r="S31" i="24"/>
  <c r="E31" i="24"/>
  <c r="R31" i="24"/>
  <c r="S30" i="24"/>
  <c r="E30" i="24"/>
  <c r="R30" i="24"/>
  <c r="S29" i="24"/>
  <c r="R29" i="24"/>
  <c r="E29" i="24"/>
  <c r="Q28" i="24"/>
  <c r="P28" i="24"/>
  <c r="O28" i="24"/>
  <c r="N28" i="24"/>
  <c r="M28" i="24"/>
  <c r="L28" i="24"/>
  <c r="K28" i="24"/>
  <c r="J28" i="24"/>
  <c r="I28" i="24"/>
  <c r="H28" i="24"/>
  <c r="G28" i="24"/>
  <c r="F28" i="24"/>
  <c r="E27" i="24"/>
  <c r="R27" i="24" s="1"/>
  <c r="C22" i="24"/>
  <c r="S26" i="24"/>
  <c r="R26" i="24"/>
  <c r="E26" i="24"/>
  <c r="S25" i="24"/>
  <c r="E25" i="24"/>
  <c r="R25" i="24"/>
  <c r="E24" i="24"/>
  <c r="S24" i="24" s="1"/>
  <c r="R24" i="24"/>
  <c r="S23" i="24"/>
  <c r="R23" i="24"/>
  <c r="E23" i="24"/>
  <c r="Q22" i="24"/>
  <c r="P22" i="24"/>
  <c r="O22" i="24"/>
  <c r="N22" i="24"/>
  <c r="M22" i="24"/>
  <c r="L22" i="24"/>
  <c r="K22" i="24"/>
  <c r="J22" i="24"/>
  <c r="I22" i="24"/>
  <c r="H22" i="24"/>
  <c r="G22" i="24"/>
  <c r="F22" i="24"/>
  <c r="E21" i="24"/>
  <c r="R21" i="24" s="1"/>
  <c r="S20" i="24"/>
  <c r="R20" i="24"/>
  <c r="E20" i="24"/>
  <c r="E19" i="24"/>
  <c r="S19" i="24"/>
  <c r="E18" i="24"/>
  <c r="R18" i="24" s="1"/>
  <c r="S17" i="24"/>
  <c r="R17" i="24"/>
  <c r="E17" i="24"/>
  <c r="Q16" i="24"/>
  <c r="P16" i="24"/>
  <c r="O16" i="24"/>
  <c r="N16" i="24"/>
  <c r="M16" i="24"/>
  <c r="L16" i="24"/>
  <c r="K16" i="24"/>
  <c r="J16" i="24"/>
  <c r="I16" i="24"/>
  <c r="H16" i="24"/>
  <c r="G16" i="24"/>
  <c r="F16" i="24"/>
  <c r="E15" i="24"/>
  <c r="R15" i="24" s="1"/>
  <c r="S14" i="24"/>
  <c r="R14" i="24"/>
  <c r="E14" i="24"/>
  <c r="E13" i="24"/>
  <c r="S13" i="24"/>
  <c r="E12" i="24"/>
  <c r="R12" i="24" s="1"/>
  <c r="S11" i="24"/>
  <c r="R11" i="24"/>
  <c r="E11" i="24"/>
  <c r="Q10" i="24"/>
  <c r="P10" i="24"/>
  <c r="O10" i="24"/>
  <c r="N10" i="24"/>
  <c r="M10" i="24"/>
  <c r="L10" i="24"/>
  <c r="K10" i="24"/>
  <c r="J10" i="24"/>
  <c r="I10" i="24"/>
  <c r="H10" i="24"/>
  <c r="G10" i="24"/>
  <c r="F10" i="24"/>
  <c r="E9" i="24"/>
  <c r="R9" i="24" s="1"/>
  <c r="S8" i="24"/>
  <c r="R8" i="24"/>
  <c r="E8" i="24"/>
  <c r="E7" i="24"/>
  <c r="R7" i="24"/>
  <c r="S7" i="24"/>
  <c r="E6" i="24"/>
  <c r="R6" i="24" s="1"/>
  <c r="S5" i="24"/>
  <c r="E5" i="24"/>
  <c r="Q4" i="24"/>
  <c r="P4" i="24"/>
  <c r="O4" i="24"/>
  <c r="N4" i="24"/>
  <c r="M4" i="24"/>
  <c r="L4" i="24"/>
  <c r="K4" i="24"/>
  <c r="J4" i="24"/>
  <c r="I4" i="24"/>
  <c r="H4" i="24"/>
  <c r="G4" i="24"/>
  <c r="F4" i="24"/>
  <c r="E6" i="23"/>
  <c r="D6" i="23"/>
  <c r="B6" i="23"/>
  <c r="C4" i="22"/>
  <c r="B4" i="22"/>
  <c r="R19" i="24" l="1"/>
  <c r="D16" i="24"/>
  <c r="C41" i="24" s="1"/>
  <c r="E4" i="24"/>
  <c r="S6" i="24"/>
  <c r="C4" i="24"/>
  <c r="D22" i="24"/>
  <c r="C42" i="24" s="1"/>
  <c r="D28" i="24"/>
  <c r="C10" i="24"/>
  <c r="B40" i="24" s="1"/>
  <c r="C16" i="24"/>
  <c r="B41" i="24" s="1"/>
  <c r="E28" i="24"/>
  <c r="S28" i="24" s="1"/>
  <c r="E10" i="24"/>
  <c r="D40" i="24" s="1"/>
  <c r="S21" i="24"/>
  <c r="S9" i="24"/>
  <c r="S15" i="24"/>
  <c r="E16" i="24"/>
  <c r="D41" i="24" s="1"/>
  <c r="S18" i="24"/>
  <c r="E22" i="24"/>
  <c r="D42" i="24" s="1"/>
  <c r="S33" i="24"/>
  <c r="S12" i="24"/>
  <c r="D4" i="24"/>
  <c r="D10" i="24"/>
  <c r="C40" i="24" s="1"/>
  <c r="B42" i="24"/>
  <c r="R13" i="24"/>
  <c r="S27" i="24"/>
  <c r="R28" i="24" l="1"/>
  <c r="R4" i="24"/>
  <c r="R16" i="24"/>
  <c r="E41" i="24" s="1"/>
  <c r="R22" i="24"/>
  <c r="E42" i="24" s="1"/>
  <c r="S4" i="24"/>
  <c r="S22" i="24"/>
  <c r="F42" i="24" s="1"/>
  <c r="R10" i="24"/>
  <c r="E40" i="24" s="1"/>
  <c r="S10" i="24"/>
  <c r="F40" i="24" s="1"/>
  <c r="S16" i="24"/>
  <c r="F41" i="24" s="1"/>
  <c r="G77" i="13" l="1"/>
  <c r="H43" i="5" l="1"/>
  <c r="F18" i="5" l="1"/>
  <c r="F13" i="5"/>
  <c r="F15" i="5"/>
  <c r="I6" i="19"/>
  <c r="H6" i="19"/>
  <c r="S6" i="19"/>
  <c r="R6" i="19"/>
  <c r="Q6" i="19"/>
  <c r="N6" i="19"/>
  <c r="M6" i="19"/>
  <c r="L6" i="19"/>
  <c r="G6" i="19"/>
  <c r="D6" i="19"/>
  <c r="C6" i="19"/>
  <c r="B6" i="19"/>
  <c r="G6" i="13"/>
  <c r="C3" i="17"/>
  <c r="B3" i="15"/>
  <c r="C34" i="15"/>
  <c r="C36" i="15"/>
  <c r="C37" i="15"/>
  <c r="C38" i="15"/>
  <c r="C22" i="17"/>
  <c r="A3" i="17"/>
  <c r="AN72" i="15"/>
  <c r="AM72" i="15"/>
  <c r="AL72" i="15"/>
  <c r="AK72" i="15"/>
  <c r="AJ72" i="15"/>
  <c r="AI72" i="15"/>
  <c r="AH72" i="15"/>
  <c r="AG72" i="15"/>
  <c r="AF72" i="15"/>
  <c r="AE72" i="15"/>
  <c r="AD72" i="15"/>
  <c r="AC72" i="15"/>
  <c r="AA72" i="15"/>
  <c r="Z72" i="15"/>
  <c r="Y72" i="15"/>
  <c r="X72" i="15"/>
  <c r="W72" i="15"/>
  <c r="V72" i="15"/>
  <c r="U72" i="15"/>
  <c r="T72" i="15"/>
  <c r="S72" i="15"/>
  <c r="R72" i="15"/>
  <c r="Q72" i="15"/>
  <c r="P72" i="15"/>
  <c r="BA71" i="15"/>
  <c r="AZ71" i="15"/>
  <c r="AY71" i="15"/>
  <c r="AX71" i="15"/>
  <c r="AW71" i="15"/>
  <c r="AV71" i="15"/>
  <c r="AU71" i="15"/>
  <c r="AT71" i="15"/>
  <c r="AS71" i="15"/>
  <c r="AR71" i="15"/>
  <c r="AQ71" i="15"/>
  <c r="AP71" i="15"/>
  <c r="AB71" i="15"/>
  <c r="O71" i="15"/>
  <c r="N71" i="15"/>
  <c r="BA70" i="15"/>
  <c r="AZ70" i="15"/>
  <c r="AY70" i="15"/>
  <c r="AX70" i="15"/>
  <c r="AW70" i="15"/>
  <c r="AV70" i="15"/>
  <c r="AU70" i="15"/>
  <c r="AT70" i="15"/>
  <c r="AS70" i="15"/>
  <c r="AR70" i="15"/>
  <c r="AQ70" i="15"/>
  <c r="AP70" i="15"/>
  <c r="AB70" i="15"/>
  <c r="O70" i="15"/>
  <c r="N70" i="15"/>
  <c r="BA69" i="15"/>
  <c r="AZ69" i="15"/>
  <c r="AY69" i="15"/>
  <c r="AX69" i="15"/>
  <c r="AW69" i="15"/>
  <c r="AV69" i="15"/>
  <c r="AU69" i="15"/>
  <c r="AT69" i="15"/>
  <c r="AS69" i="15"/>
  <c r="AR69" i="15"/>
  <c r="AQ69" i="15"/>
  <c r="AP69" i="15"/>
  <c r="AB69" i="15"/>
  <c r="O69" i="15"/>
  <c r="N69" i="15"/>
  <c r="BA68" i="15"/>
  <c r="AZ68" i="15"/>
  <c r="AY68" i="15"/>
  <c r="AX68" i="15"/>
  <c r="AW68" i="15"/>
  <c r="AV68" i="15"/>
  <c r="AU68" i="15"/>
  <c r="AT68" i="15"/>
  <c r="AS68" i="15"/>
  <c r="AR68" i="15"/>
  <c r="AQ68" i="15"/>
  <c r="AP68" i="15"/>
  <c r="AB68" i="15"/>
  <c r="O68" i="15"/>
  <c r="N68" i="15"/>
  <c r="BA67" i="15"/>
  <c r="AZ67" i="15"/>
  <c r="AY67" i="15"/>
  <c r="AX67" i="15"/>
  <c r="AW67" i="15"/>
  <c r="AV67" i="15"/>
  <c r="AU67" i="15"/>
  <c r="AT67" i="15"/>
  <c r="AS67" i="15"/>
  <c r="AR67" i="15"/>
  <c r="AQ67" i="15"/>
  <c r="AP67" i="15"/>
  <c r="AB67" i="15"/>
  <c r="O67" i="15"/>
  <c r="N67" i="15"/>
  <c r="BA66" i="15"/>
  <c r="AZ66" i="15"/>
  <c r="AY66" i="15"/>
  <c r="AX66" i="15"/>
  <c r="AW66" i="15"/>
  <c r="AV66" i="15"/>
  <c r="AU66" i="15"/>
  <c r="AT66" i="15"/>
  <c r="AS66" i="15"/>
  <c r="AR66" i="15"/>
  <c r="AQ66" i="15"/>
  <c r="AP66" i="15"/>
  <c r="AB66" i="15"/>
  <c r="O66" i="15"/>
  <c r="N66" i="15"/>
  <c r="BA65" i="15"/>
  <c r="AZ65" i="15"/>
  <c r="AY65" i="15"/>
  <c r="AX65" i="15"/>
  <c r="AW65" i="15"/>
  <c r="AV65" i="15"/>
  <c r="AU65" i="15"/>
  <c r="AT65" i="15"/>
  <c r="AS65" i="15"/>
  <c r="AR65" i="15"/>
  <c r="AQ65" i="15"/>
  <c r="AP65" i="15"/>
  <c r="AB65" i="15"/>
  <c r="O65" i="15"/>
  <c r="N65" i="15"/>
  <c r="BA64" i="15"/>
  <c r="AZ64" i="15"/>
  <c r="AY64" i="15"/>
  <c r="AX64" i="15"/>
  <c r="AW64" i="15"/>
  <c r="AV64" i="15"/>
  <c r="AU64" i="15"/>
  <c r="AT64" i="15"/>
  <c r="AS64" i="15"/>
  <c r="AR64" i="15"/>
  <c r="AQ64" i="15"/>
  <c r="AP64" i="15"/>
  <c r="AB64" i="15"/>
  <c r="O64" i="15"/>
  <c r="N64" i="15"/>
  <c r="BA63" i="15"/>
  <c r="AZ63" i="15"/>
  <c r="AY63" i="15"/>
  <c r="AX63" i="15"/>
  <c r="AW63" i="15"/>
  <c r="AV63" i="15"/>
  <c r="AU63" i="15"/>
  <c r="AT63" i="15"/>
  <c r="AS63" i="15"/>
  <c r="AR63" i="15"/>
  <c r="AQ63" i="15"/>
  <c r="AP63" i="15"/>
  <c r="AB63" i="15"/>
  <c r="O63" i="15"/>
  <c r="N63" i="15"/>
  <c r="BA62" i="15"/>
  <c r="AZ62" i="15"/>
  <c r="AY62" i="15"/>
  <c r="AX62" i="15"/>
  <c r="AW62" i="15"/>
  <c r="AV62" i="15"/>
  <c r="AU62" i="15"/>
  <c r="AT62" i="15"/>
  <c r="AS62" i="15"/>
  <c r="AR62" i="15"/>
  <c r="AQ62" i="15"/>
  <c r="AP62" i="15"/>
  <c r="AB62" i="15"/>
  <c r="O62" i="15"/>
  <c r="N62" i="15"/>
  <c r="AN61" i="15"/>
  <c r="AM61" i="15"/>
  <c r="AL61" i="15"/>
  <c r="AK61" i="15"/>
  <c r="AJ61" i="15"/>
  <c r="AI61" i="15"/>
  <c r="AH61" i="15"/>
  <c r="AG61" i="15"/>
  <c r="AF61" i="15"/>
  <c r="AE61" i="15"/>
  <c r="AD61" i="15"/>
  <c r="AC61" i="15"/>
  <c r="AA61" i="15"/>
  <c r="Z61" i="15"/>
  <c r="Y61" i="15"/>
  <c r="X61" i="15"/>
  <c r="W61" i="15"/>
  <c r="V61" i="15"/>
  <c r="U61" i="15"/>
  <c r="T61" i="15"/>
  <c r="S61" i="15"/>
  <c r="R61" i="15"/>
  <c r="Q61" i="15"/>
  <c r="P61" i="15"/>
  <c r="BA60" i="15"/>
  <c r="AZ60" i="15"/>
  <c r="AY60" i="15"/>
  <c r="AX60" i="15"/>
  <c r="AW60" i="15"/>
  <c r="AV60" i="15"/>
  <c r="AU60" i="15"/>
  <c r="AT60" i="15"/>
  <c r="AS60" i="15"/>
  <c r="AR60" i="15"/>
  <c r="AQ60" i="15"/>
  <c r="AP60" i="15"/>
  <c r="AB60" i="15"/>
  <c r="O60" i="15"/>
  <c r="N60" i="15"/>
  <c r="BA59" i="15"/>
  <c r="AZ59" i="15"/>
  <c r="AY59" i="15"/>
  <c r="AX59" i="15"/>
  <c r="AW59" i="15"/>
  <c r="AV59" i="15"/>
  <c r="AU59" i="15"/>
  <c r="AT59" i="15"/>
  <c r="AS59" i="15"/>
  <c r="AR59" i="15"/>
  <c r="AQ59" i="15"/>
  <c r="AP59" i="15"/>
  <c r="AB59" i="15"/>
  <c r="O59" i="15"/>
  <c r="N59" i="15"/>
  <c r="BA58" i="15"/>
  <c r="AZ58" i="15"/>
  <c r="AY58" i="15"/>
  <c r="AX58" i="15"/>
  <c r="AW58" i="15"/>
  <c r="AV58" i="15"/>
  <c r="AU58" i="15"/>
  <c r="AT58" i="15"/>
  <c r="AS58" i="15"/>
  <c r="AR58" i="15"/>
  <c r="AQ58" i="15"/>
  <c r="AP58" i="15"/>
  <c r="AB58" i="15"/>
  <c r="O58" i="15"/>
  <c r="N58" i="15"/>
  <c r="BA57" i="15"/>
  <c r="AZ57" i="15"/>
  <c r="AY57" i="15"/>
  <c r="AX57" i="15"/>
  <c r="AW57" i="15"/>
  <c r="AV57" i="15"/>
  <c r="AU57" i="15"/>
  <c r="AT57" i="15"/>
  <c r="AS57" i="15"/>
  <c r="AR57" i="15"/>
  <c r="AQ57" i="15"/>
  <c r="AP57" i="15"/>
  <c r="AB57" i="15"/>
  <c r="O57" i="15"/>
  <c r="N57" i="15"/>
  <c r="BA56" i="15"/>
  <c r="AZ56" i="15"/>
  <c r="AY56" i="15"/>
  <c r="AX56" i="15"/>
  <c r="AW56" i="15"/>
  <c r="AV56" i="15"/>
  <c r="AU56" i="15"/>
  <c r="AT56" i="15"/>
  <c r="AS56" i="15"/>
  <c r="AR56" i="15"/>
  <c r="AQ56" i="15"/>
  <c r="AP56" i="15"/>
  <c r="AB56" i="15"/>
  <c r="O56" i="15"/>
  <c r="N56" i="15"/>
  <c r="BA55" i="15"/>
  <c r="AZ55" i="15"/>
  <c r="AY55" i="15"/>
  <c r="AX55" i="15"/>
  <c r="AW55" i="15"/>
  <c r="AV55" i="15"/>
  <c r="AU55" i="15"/>
  <c r="AT55" i="15"/>
  <c r="AS55" i="15"/>
  <c r="AR55" i="15"/>
  <c r="AQ55" i="15"/>
  <c r="AP55" i="15"/>
  <c r="AB55" i="15"/>
  <c r="O55" i="15"/>
  <c r="N55" i="15"/>
  <c r="C55" i="15"/>
  <c r="BA54" i="15"/>
  <c r="AZ54" i="15"/>
  <c r="AY54" i="15"/>
  <c r="AX54" i="15"/>
  <c r="AW54" i="15"/>
  <c r="AV54" i="15"/>
  <c r="AU54" i="15"/>
  <c r="AT54" i="15"/>
  <c r="AS54" i="15"/>
  <c r="AR54" i="15"/>
  <c r="AQ54" i="15"/>
  <c r="AP54" i="15"/>
  <c r="AB54" i="15"/>
  <c r="O54" i="15"/>
  <c r="N54" i="15"/>
  <c r="BA53" i="15"/>
  <c r="AZ53" i="15"/>
  <c r="AY53" i="15"/>
  <c r="AX53" i="15"/>
  <c r="AW53" i="15"/>
  <c r="AV53" i="15"/>
  <c r="AU53" i="15"/>
  <c r="AT53" i="15"/>
  <c r="AS53" i="15"/>
  <c r="AR53" i="15"/>
  <c r="AQ53" i="15"/>
  <c r="AP53" i="15"/>
  <c r="AB53" i="15"/>
  <c r="O53" i="15"/>
  <c r="N53" i="15"/>
  <c r="BA52" i="15"/>
  <c r="AZ52" i="15"/>
  <c r="AY52" i="15"/>
  <c r="AX52" i="15"/>
  <c r="AW52" i="15"/>
  <c r="AV52" i="15"/>
  <c r="AU52" i="15"/>
  <c r="AT52" i="15"/>
  <c r="AS52" i="15"/>
  <c r="AR52" i="15"/>
  <c r="AQ52" i="15"/>
  <c r="AP52" i="15"/>
  <c r="AB52" i="15"/>
  <c r="O52" i="15"/>
  <c r="N52" i="15"/>
  <c r="BA51" i="15"/>
  <c r="AZ51" i="15"/>
  <c r="AY51" i="15"/>
  <c r="AX51" i="15"/>
  <c r="AW51" i="15"/>
  <c r="AV51" i="15"/>
  <c r="AU51" i="15"/>
  <c r="AT51" i="15"/>
  <c r="AS51" i="15"/>
  <c r="AR51" i="15"/>
  <c r="AQ51" i="15"/>
  <c r="AP51" i="15"/>
  <c r="AB51" i="15"/>
  <c r="O51" i="15"/>
  <c r="N51" i="15"/>
  <c r="AN50" i="15"/>
  <c r="AM50" i="15"/>
  <c r="AL50" i="15"/>
  <c r="AK50" i="15"/>
  <c r="AJ50" i="15"/>
  <c r="AI50" i="15"/>
  <c r="AH50" i="15"/>
  <c r="AG50" i="15"/>
  <c r="AF50" i="15"/>
  <c r="AE50" i="15"/>
  <c r="AD50" i="15"/>
  <c r="AC50" i="15"/>
  <c r="AA50" i="15"/>
  <c r="Z50" i="15"/>
  <c r="Y50" i="15"/>
  <c r="X50" i="15"/>
  <c r="W50" i="15"/>
  <c r="V50" i="15"/>
  <c r="U50" i="15"/>
  <c r="T50" i="15"/>
  <c r="S50" i="15"/>
  <c r="R50" i="15"/>
  <c r="Q50" i="15"/>
  <c r="P50" i="15"/>
  <c r="BA49" i="15"/>
  <c r="AZ49" i="15"/>
  <c r="AY49" i="15"/>
  <c r="AX49" i="15"/>
  <c r="AW49" i="15"/>
  <c r="AV49" i="15"/>
  <c r="AU49" i="15"/>
  <c r="AT49" i="15"/>
  <c r="AS49" i="15"/>
  <c r="AR49" i="15"/>
  <c r="AQ49" i="15"/>
  <c r="AP49" i="15"/>
  <c r="AB49" i="15"/>
  <c r="O49" i="15"/>
  <c r="N49" i="15"/>
  <c r="BA48" i="15"/>
  <c r="AZ48" i="15"/>
  <c r="AY48" i="15"/>
  <c r="AX48" i="15"/>
  <c r="AW48" i="15"/>
  <c r="AV48" i="15"/>
  <c r="AU48" i="15"/>
  <c r="AT48" i="15"/>
  <c r="AS48" i="15"/>
  <c r="AR48" i="15"/>
  <c r="AQ48" i="15"/>
  <c r="AP48" i="15"/>
  <c r="AB48" i="15"/>
  <c r="O48" i="15"/>
  <c r="N48" i="15"/>
  <c r="BA47" i="15"/>
  <c r="AZ47" i="15"/>
  <c r="AY47" i="15"/>
  <c r="AX47" i="15"/>
  <c r="AW47" i="15"/>
  <c r="AV47" i="15"/>
  <c r="AU47" i="15"/>
  <c r="AT47" i="15"/>
  <c r="AS47" i="15"/>
  <c r="AR47" i="15"/>
  <c r="AQ47" i="15"/>
  <c r="AP47" i="15"/>
  <c r="AB47" i="15"/>
  <c r="O47" i="15"/>
  <c r="N47" i="15"/>
  <c r="BA46" i="15"/>
  <c r="AZ46" i="15"/>
  <c r="AY46" i="15"/>
  <c r="AX46" i="15"/>
  <c r="AW46" i="15"/>
  <c r="AV46" i="15"/>
  <c r="AU46" i="15"/>
  <c r="AT46" i="15"/>
  <c r="AS46" i="15"/>
  <c r="AR46" i="15"/>
  <c r="AQ46" i="15"/>
  <c r="AP46" i="15"/>
  <c r="AB46" i="15"/>
  <c r="O46" i="15"/>
  <c r="N46" i="15"/>
  <c r="BA45" i="15"/>
  <c r="AZ45" i="15"/>
  <c r="AY45" i="15"/>
  <c r="AX45" i="15"/>
  <c r="AW45" i="15"/>
  <c r="AV45" i="15"/>
  <c r="AU45" i="15"/>
  <c r="AT45" i="15"/>
  <c r="AS45" i="15"/>
  <c r="AR45" i="15"/>
  <c r="AQ45" i="15"/>
  <c r="AP45" i="15"/>
  <c r="AB45" i="15"/>
  <c r="O45" i="15"/>
  <c r="N45" i="15"/>
  <c r="BA44" i="15"/>
  <c r="AZ44" i="15"/>
  <c r="AY44" i="15"/>
  <c r="AX44" i="15"/>
  <c r="AW44" i="15"/>
  <c r="AV44" i="15"/>
  <c r="AU44" i="15"/>
  <c r="AT44" i="15"/>
  <c r="AS44" i="15"/>
  <c r="AR44" i="15"/>
  <c r="AQ44" i="15"/>
  <c r="AP44" i="15"/>
  <c r="AB44" i="15"/>
  <c r="O44" i="15"/>
  <c r="N44" i="15"/>
  <c r="D44" i="15"/>
  <c r="BA43" i="15"/>
  <c r="AZ43" i="15"/>
  <c r="AY43" i="15"/>
  <c r="AX43" i="15"/>
  <c r="AW43" i="15"/>
  <c r="AV43" i="15"/>
  <c r="AU43" i="15"/>
  <c r="AT43" i="15"/>
  <c r="AS43" i="15"/>
  <c r="AR43" i="15"/>
  <c r="AQ43" i="15"/>
  <c r="AP43" i="15"/>
  <c r="AB43" i="15"/>
  <c r="O43" i="15"/>
  <c r="N43" i="15"/>
  <c r="BA42" i="15"/>
  <c r="AZ42" i="15"/>
  <c r="AY42" i="15"/>
  <c r="AX42" i="15"/>
  <c r="AW42" i="15"/>
  <c r="AV42" i="15"/>
  <c r="AU42" i="15"/>
  <c r="AT42" i="15"/>
  <c r="AS42" i="15"/>
  <c r="AR42" i="15"/>
  <c r="AQ42" i="15"/>
  <c r="AP42" i="15"/>
  <c r="AB42" i="15"/>
  <c r="O42" i="15"/>
  <c r="N42" i="15"/>
  <c r="BA41" i="15"/>
  <c r="AZ41" i="15"/>
  <c r="AY41" i="15"/>
  <c r="AX41" i="15"/>
  <c r="AW41" i="15"/>
  <c r="AV41" i="15"/>
  <c r="AU41" i="15"/>
  <c r="AT41" i="15"/>
  <c r="AS41" i="15"/>
  <c r="AR41" i="15"/>
  <c r="AQ41" i="15"/>
  <c r="AP41" i="15"/>
  <c r="AB41" i="15"/>
  <c r="O41" i="15"/>
  <c r="N41" i="15"/>
  <c r="BA40" i="15"/>
  <c r="AZ40" i="15"/>
  <c r="AY40" i="15"/>
  <c r="AX40" i="15"/>
  <c r="AW40" i="15"/>
  <c r="AV40" i="15"/>
  <c r="AU40" i="15"/>
  <c r="AT40" i="15"/>
  <c r="AS40" i="15"/>
  <c r="AR40" i="15"/>
  <c r="AQ40" i="15"/>
  <c r="AP40" i="15"/>
  <c r="AB40" i="15"/>
  <c r="O40" i="15"/>
  <c r="N40" i="15"/>
  <c r="AN39" i="15"/>
  <c r="AM39" i="15"/>
  <c r="AL39" i="15"/>
  <c r="AK39" i="15"/>
  <c r="AJ39" i="15"/>
  <c r="AI39" i="15"/>
  <c r="AH39" i="15"/>
  <c r="AG39" i="15"/>
  <c r="AF39" i="15"/>
  <c r="AE39" i="15"/>
  <c r="AD39" i="15"/>
  <c r="AC39" i="15"/>
  <c r="AA39" i="15"/>
  <c r="Z39" i="15"/>
  <c r="Y39" i="15"/>
  <c r="X39" i="15"/>
  <c r="W39" i="15"/>
  <c r="V39" i="15"/>
  <c r="U39" i="15"/>
  <c r="T39" i="15"/>
  <c r="S39" i="15"/>
  <c r="R39" i="15"/>
  <c r="Q39" i="15"/>
  <c r="P39" i="15"/>
  <c r="BA38" i="15"/>
  <c r="AZ38" i="15"/>
  <c r="AY38" i="15"/>
  <c r="AX38" i="15"/>
  <c r="AW38" i="15"/>
  <c r="AV38" i="15"/>
  <c r="AU38" i="15"/>
  <c r="AT38" i="15"/>
  <c r="AS38" i="15"/>
  <c r="AR38" i="15"/>
  <c r="AQ38" i="15"/>
  <c r="AP38" i="15"/>
  <c r="AB38" i="15"/>
  <c r="O38" i="15"/>
  <c r="N38" i="15"/>
  <c r="BA37" i="15"/>
  <c r="AZ37" i="15"/>
  <c r="AY37" i="15"/>
  <c r="AX37" i="15"/>
  <c r="AW37" i="15"/>
  <c r="AV37" i="15"/>
  <c r="AU37" i="15"/>
  <c r="AT37" i="15"/>
  <c r="AS37" i="15"/>
  <c r="AR37" i="15"/>
  <c r="AQ37" i="15"/>
  <c r="AP37" i="15"/>
  <c r="AB37" i="15"/>
  <c r="O37" i="15"/>
  <c r="N37" i="15"/>
  <c r="BA36" i="15"/>
  <c r="AZ36" i="15"/>
  <c r="AY36" i="15"/>
  <c r="AX36" i="15"/>
  <c r="AW36" i="15"/>
  <c r="AV36" i="15"/>
  <c r="AU36" i="15"/>
  <c r="AT36" i="15"/>
  <c r="AS36" i="15"/>
  <c r="AR36" i="15"/>
  <c r="AQ36" i="15"/>
  <c r="AP36" i="15"/>
  <c r="AB36" i="15"/>
  <c r="O36" i="15"/>
  <c r="N36" i="15"/>
  <c r="BA35" i="15"/>
  <c r="AZ35" i="15"/>
  <c r="AY35" i="15"/>
  <c r="AX35" i="15"/>
  <c r="AW35" i="15"/>
  <c r="AV35" i="15"/>
  <c r="AU35" i="15"/>
  <c r="AT35" i="15"/>
  <c r="AS35" i="15"/>
  <c r="AR35" i="15"/>
  <c r="AQ35" i="15"/>
  <c r="AP35" i="15"/>
  <c r="AB35" i="15"/>
  <c r="O35" i="15"/>
  <c r="N35" i="15"/>
  <c r="BA34" i="15"/>
  <c r="AZ34" i="15"/>
  <c r="AY34" i="15"/>
  <c r="AX34" i="15"/>
  <c r="AW34" i="15"/>
  <c r="AV34" i="15"/>
  <c r="AU34" i="15"/>
  <c r="AT34" i="15"/>
  <c r="AS34" i="15"/>
  <c r="AR34" i="15"/>
  <c r="AQ34" i="15"/>
  <c r="AP34" i="15"/>
  <c r="AB34" i="15"/>
  <c r="O34" i="15"/>
  <c r="N34" i="15"/>
  <c r="BA33" i="15"/>
  <c r="AZ33" i="15"/>
  <c r="AY33" i="15"/>
  <c r="AX33" i="15"/>
  <c r="AW33" i="15"/>
  <c r="AV33" i="15"/>
  <c r="AU33" i="15"/>
  <c r="AT33" i="15"/>
  <c r="AS33" i="15"/>
  <c r="AR33" i="15"/>
  <c r="AQ33" i="15"/>
  <c r="AP33" i="15"/>
  <c r="AB33" i="15"/>
  <c r="O33" i="15"/>
  <c r="N33" i="15"/>
  <c r="BA32" i="15"/>
  <c r="AZ32" i="15"/>
  <c r="AY32" i="15"/>
  <c r="AX32" i="15"/>
  <c r="AW32" i="15"/>
  <c r="AV32" i="15"/>
  <c r="AU32" i="15"/>
  <c r="AT32" i="15"/>
  <c r="AS32" i="15"/>
  <c r="AR32" i="15"/>
  <c r="AQ32" i="15"/>
  <c r="AP32" i="15"/>
  <c r="AB32" i="15"/>
  <c r="O32" i="15"/>
  <c r="N32" i="15"/>
  <c r="BA31" i="15"/>
  <c r="AZ31" i="15"/>
  <c r="AY31" i="15"/>
  <c r="AX31" i="15"/>
  <c r="AW31" i="15"/>
  <c r="AV31" i="15"/>
  <c r="AU31" i="15"/>
  <c r="AT31" i="15"/>
  <c r="AS31" i="15"/>
  <c r="AR31" i="15"/>
  <c r="AQ31" i="15"/>
  <c r="AP31" i="15"/>
  <c r="AB31" i="15"/>
  <c r="O31" i="15"/>
  <c r="N31" i="15"/>
  <c r="BA30" i="15"/>
  <c r="AZ30" i="15"/>
  <c r="AY30" i="15"/>
  <c r="AX30" i="15"/>
  <c r="AW30" i="15"/>
  <c r="AV30" i="15"/>
  <c r="AU30" i="15"/>
  <c r="AT30" i="15"/>
  <c r="AS30" i="15"/>
  <c r="AR30" i="15"/>
  <c r="AQ30" i="15"/>
  <c r="AP30" i="15"/>
  <c r="AB30" i="15"/>
  <c r="O30" i="15"/>
  <c r="N30" i="15"/>
  <c r="BA29" i="15"/>
  <c r="AZ29" i="15"/>
  <c r="AY29" i="15"/>
  <c r="AX29" i="15"/>
  <c r="AW29" i="15"/>
  <c r="AV29" i="15"/>
  <c r="AU29" i="15"/>
  <c r="AT29" i="15"/>
  <c r="AS29" i="15"/>
  <c r="AR29" i="15"/>
  <c r="AQ29" i="15"/>
  <c r="AP29" i="15"/>
  <c r="AB29" i="15"/>
  <c r="O29" i="15"/>
  <c r="N29" i="15"/>
  <c r="AN28" i="15"/>
  <c r="AM28" i="15"/>
  <c r="AL28" i="15"/>
  <c r="AK28" i="15"/>
  <c r="AJ28" i="15"/>
  <c r="AI28" i="15"/>
  <c r="AH28" i="15"/>
  <c r="AG28" i="15"/>
  <c r="AF28" i="15"/>
  <c r="AE28" i="15"/>
  <c r="AD28" i="15"/>
  <c r="AC28" i="15"/>
  <c r="AA28" i="15"/>
  <c r="Z28" i="15"/>
  <c r="Y28" i="15"/>
  <c r="X28" i="15"/>
  <c r="W28" i="15"/>
  <c r="V28" i="15"/>
  <c r="U28" i="15"/>
  <c r="T28" i="15"/>
  <c r="S28" i="15"/>
  <c r="R28" i="15"/>
  <c r="Q28" i="15"/>
  <c r="P28" i="15"/>
  <c r="BA27" i="15"/>
  <c r="AZ27" i="15"/>
  <c r="AY27" i="15"/>
  <c r="AX27" i="15"/>
  <c r="AW27" i="15"/>
  <c r="AV27" i="15"/>
  <c r="AU27" i="15"/>
  <c r="AT27" i="15"/>
  <c r="AS27" i="15"/>
  <c r="AR27" i="15"/>
  <c r="AQ27" i="15"/>
  <c r="AP27" i="15"/>
  <c r="AB27" i="15"/>
  <c r="O27" i="15"/>
  <c r="N27" i="15"/>
  <c r="BA26" i="15"/>
  <c r="AZ26" i="15"/>
  <c r="AY26" i="15"/>
  <c r="AX26" i="15"/>
  <c r="AW26" i="15"/>
  <c r="AV26" i="15"/>
  <c r="AU26" i="15"/>
  <c r="AT26" i="15"/>
  <c r="AS26" i="15"/>
  <c r="AR26" i="15"/>
  <c r="AQ26" i="15"/>
  <c r="AP26" i="15"/>
  <c r="AB26" i="15"/>
  <c r="O26" i="15"/>
  <c r="N26" i="15"/>
  <c r="BA25" i="15"/>
  <c r="AZ25" i="15"/>
  <c r="AY25" i="15"/>
  <c r="AX25" i="15"/>
  <c r="AW25" i="15"/>
  <c r="AV25" i="15"/>
  <c r="AU25" i="15"/>
  <c r="AT25" i="15"/>
  <c r="AS25" i="15"/>
  <c r="AR25" i="15"/>
  <c r="AQ25" i="15"/>
  <c r="AP25" i="15"/>
  <c r="AB25" i="15"/>
  <c r="O25" i="15"/>
  <c r="N25" i="15"/>
  <c r="BA24" i="15"/>
  <c r="AZ24" i="15"/>
  <c r="AY24" i="15"/>
  <c r="AX24" i="15"/>
  <c r="AW24" i="15"/>
  <c r="AV24" i="15"/>
  <c r="AU24" i="15"/>
  <c r="AT24" i="15"/>
  <c r="AS24" i="15"/>
  <c r="AR24" i="15"/>
  <c r="AQ24" i="15"/>
  <c r="AP24" i="15"/>
  <c r="AB24" i="15"/>
  <c r="O24" i="15"/>
  <c r="N24" i="15"/>
  <c r="BA23" i="15"/>
  <c r="AZ23" i="15"/>
  <c r="AY23" i="15"/>
  <c r="AX23" i="15"/>
  <c r="AW23" i="15"/>
  <c r="AV23" i="15"/>
  <c r="AU23" i="15"/>
  <c r="AT23" i="15"/>
  <c r="AS23" i="15"/>
  <c r="AR23" i="15"/>
  <c r="AQ23" i="15"/>
  <c r="AP23" i="15"/>
  <c r="AB23" i="15"/>
  <c r="O23" i="15"/>
  <c r="N23" i="15"/>
  <c r="BA22" i="15"/>
  <c r="AZ22" i="15"/>
  <c r="AY22" i="15"/>
  <c r="AX22" i="15"/>
  <c r="AW22" i="15"/>
  <c r="AV22" i="15"/>
  <c r="AU22" i="15"/>
  <c r="AT22" i="15"/>
  <c r="AS22" i="15"/>
  <c r="AR22" i="15"/>
  <c r="AQ22" i="15"/>
  <c r="AP22" i="15"/>
  <c r="AB22" i="15"/>
  <c r="O22" i="15"/>
  <c r="N22" i="15"/>
  <c r="BA21" i="15"/>
  <c r="AZ21" i="15"/>
  <c r="AY21" i="15"/>
  <c r="AX21" i="15"/>
  <c r="AW21" i="15"/>
  <c r="AV21" i="15"/>
  <c r="AU21" i="15"/>
  <c r="AT21" i="15"/>
  <c r="AS21" i="15"/>
  <c r="AR21" i="15"/>
  <c r="AQ21" i="15"/>
  <c r="AP21" i="15"/>
  <c r="AB21" i="15"/>
  <c r="O21" i="15"/>
  <c r="N21" i="15"/>
  <c r="BA20" i="15"/>
  <c r="AZ20" i="15"/>
  <c r="AY20" i="15"/>
  <c r="AX20" i="15"/>
  <c r="AW20" i="15"/>
  <c r="AV20" i="15"/>
  <c r="AU20" i="15"/>
  <c r="AT20" i="15"/>
  <c r="AS20" i="15"/>
  <c r="AR20" i="15"/>
  <c r="AQ20" i="15"/>
  <c r="AP20" i="15"/>
  <c r="AB20" i="15"/>
  <c r="O20" i="15"/>
  <c r="N20" i="15"/>
  <c r="BA19" i="15"/>
  <c r="AZ19" i="15"/>
  <c r="AY19" i="15"/>
  <c r="AX19" i="15"/>
  <c r="AW19" i="15"/>
  <c r="AV19" i="15"/>
  <c r="AU19" i="15"/>
  <c r="AT19" i="15"/>
  <c r="AS19" i="15"/>
  <c r="AR19" i="15"/>
  <c r="AQ19" i="15"/>
  <c r="AP19" i="15"/>
  <c r="AB19" i="15"/>
  <c r="O19" i="15"/>
  <c r="N19" i="15"/>
  <c r="BA18" i="15"/>
  <c r="AZ18" i="15"/>
  <c r="AY18" i="15"/>
  <c r="AX18" i="15"/>
  <c r="AW18" i="15"/>
  <c r="AV18" i="15"/>
  <c r="AU18" i="15"/>
  <c r="AT18" i="15"/>
  <c r="AS18" i="15"/>
  <c r="AR18" i="15"/>
  <c r="AQ18" i="15"/>
  <c r="AP18" i="15"/>
  <c r="AB18" i="15"/>
  <c r="O18" i="15"/>
  <c r="N18" i="15"/>
  <c r="AN17" i="15"/>
  <c r="AM17" i="15"/>
  <c r="AL17" i="15"/>
  <c r="AK17" i="15"/>
  <c r="AJ17" i="15"/>
  <c r="AI17" i="15"/>
  <c r="AH17" i="15"/>
  <c r="AG17" i="15"/>
  <c r="AF17" i="15"/>
  <c r="AE17" i="15"/>
  <c r="AD17" i="15"/>
  <c r="AC17" i="15"/>
  <c r="AA17" i="15"/>
  <c r="Z17" i="15"/>
  <c r="Y17" i="15"/>
  <c r="X17" i="15"/>
  <c r="W17" i="15"/>
  <c r="V17" i="15"/>
  <c r="U17" i="15"/>
  <c r="T17" i="15"/>
  <c r="S17" i="15"/>
  <c r="R17" i="15"/>
  <c r="Q17" i="15"/>
  <c r="P17" i="15"/>
  <c r="BA16" i="15"/>
  <c r="AZ16" i="15"/>
  <c r="AY16" i="15"/>
  <c r="AX16" i="15"/>
  <c r="AW16" i="15"/>
  <c r="AV16" i="15"/>
  <c r="AU16" i="15"/>
  <c r="AT16" i="15"/>
  <c r="AS16" i="15"/>
  <c r="AR16" i="15"/>
  <c r="AQ16" i="15"/>
  <c r="AP16" i="15"/>
  <c r="AB16" i="15"/>
  <c r="O16" i="15"/>
  <c r="N16" i="15"/>
  <c r="BA15" i="15"/>
  <c r="AZ15" i="15"/>
  <c r="AY15" i="15"/>
  <c r="AX15" i="15"/>
  <c r="AW15" i="15"/>
  <c r="AV15" i="15"/>
  <c r="AU15" i="15"/>
  <c r="AT15" i="15"/>
  <c r="AS15" i="15"/>
  <c r="AR15" i="15"/>
  <c r="AQ15" i="15"/>
  <c r="AP15" i="15"/>
  <c r="AB15" i="15"/>
  <c r="O15" i="15"/>
  <c r="N15" i="15"/>
  <c r="BA14" i="15"/>
  <c r="AZ14" i="15"/>
  <c r="AY14" i="15"/>
  <c r="AX14" i="15"/>
  <c r="AW14" i="15"/>
  <c r="AV14" i="15"/>
  <c r="AU14" i="15"/>
  <c r="AT14" i="15"/>
  <c r="AS14" i="15"/>
  <c r="AR14" i="15"/>
  <c r="AQ14" i="15"/>
  <c r="AP14" i="15"/>
  <c r="AB14" i="15"/>
  <c r="O14" i="15"/>
  <c r="N14" i="15"/>
  <c r="BA13" i="15"/>
  <c r="AZ13" i="15"/>
  <c r="AY13" i="15"/>
  <c r="AX13" i="15"/>
  <c r="AW13" i="15"/>
  <c r="AV13" i="15"/>
  <c r="AU13" i="15"/>
  <c r="AT13" i="15"/>
  <c r="AS13" i="15"/>
  <c r="AR13" i="15"/>
  <c r="AQ13" i="15"/>
  <c r="AP13" i="15"/>
  <c r="AB13" i="15"/>
  <c r="O13" i="15"/>
  <c r="N13" i="15"/>
  <c r="BA12" i="15"/>
  <c r="AZ12" i="15"/>
  <c r="AY12" i="15"/>
  <c r="AX12" i="15"/>
  <c r="AW12" i="15"/>
  <c r="AV12" i="15"/>
  <c r="AU12" i="15"/>
  <c r="AT12" i="15"/>
  <c r="AS12" i="15"/>
  <c r="AR12" i="15"/>
  <c r="AQ12" i="15"/>
  <c r="AP12" i="15"/>
  <c r="AB12" i="15"/>
  <c r="O12" i="15"/>
  <c r="N12" i="15"/>
  <c r="C12" i="15"/>
  <c r="BA11" i="15"/>
  <c r="AZ11" i="15"/>
  <c r="AY11" i="15"/>
  <c r="AX11" i="15"/>
  <c r="AW11" i="15"/>
  <c r="AV11" i="15"/>
  <c r="AU11" i="15"/>
  <c r="AT11" i="15"/>
  <c r="AS11" i="15"/>
  <c r="AR11" i="15"/>
  <c r="AQ11" i="15"/>
  <c r="AP11" i="15"/>
  <c r="AB11" i="15"/>
  <c r="O11" i="15"/>
  <c r="N11" i="15"/>
  <c r="BA10" i="15"/>
  <c r="AZ10" i="15"/>
  <c r="AY10" i="15"/>
  <c r="AX10" i="15"/>
  <c r="AW10" i="15"/>
  <c r="AV10" i="15"/>
  <c r="AU10" i="15"/>
  <c r="AT10" i="15"/>
  <c r="AS10" i="15"/>
  <c r="AR10" i="15"/>
  <c r="AQ10" i="15"/>
  <c r="AP10" i="15"/>
  <c r="AB10" i="15"/>
  <c r="O10" i="15"/>
  <c r="N10" i="15"/>
  <c r="BA9" i="15"/>
  <c r="AZ9" i="15"/>
  <c r="AY9" i="15"/>
  <c r="AX9" i="15"/>
  <c r="AW9" i="15"/>
  <c r="AV9" i="15"/>
  <c r="AU9" i="15"/>
  <c r="AT9" i="15"/>
  <c r="AS9" i="15"/>
  <c r="AR9" i="15"/>
  <c r="AQ9" i="15"/>
  <c r="AP9" i="15"/>
  <c r="AB9" i="15"/>
  <c r="O9" i="15"/>
  <c r="N9" i="15"/>
  <c r="BA8" i="15"/>
  <c r="AZ8" i="15"/>
  <c r="AY8" i="15"/>
  <c r="AX8" i="15"/>
  <c r="AW8" i="15"/>
  <c r="AV8" i="15"/>
  <c r="AU8" i="15"/>
  <c r="AT8" i="15"/>
  <c r="AS8" i="15"/>
  <c r="AR8" i="15"/>
  <c r="AQ8" i="15"/>
  <c r="AP8" i="15"/>
  <c r="AB8" i="15"/>
  <c r="O8" i="15"/>
  <c r="N8" i="15"/>
  <c r="BA7" i="15"/>
  <c r="AZ7" i="15"/>
  <c r="AY7" i="15"/>
  <c r="AX7" i="15"/>
  <c r="AW7" i="15"/>
  <c r="AV7" i="15"/>
  <c r="AU7" i="15"/>
  <c r="AT7" i="15"/>
  <c r="AS7" i="15"/>
  <c r="AR7" i="15"/>
  <c r="AQ7" i="15"/>
  <c r="AP7" i="15"/>
  <c r="AB7" i="15"/>
  <c r="O7" i="15"/>
  <c r="N7" i="15"/>
  <c r="A3" i="15"/>
  <c r="J20" i="5"/>
  <c r="J18" i="5"/>
  <c r="J16" i="5"/>
  <c r="J14" i="5"/>
  <c r="J21" i="5"/>
  <c r="J22" i="5"/>
  <c r="J23" i="5"/>
  <c r="J24" i="5"/>
  <c r="J25" i="5"/>
  <c r="J26" i="5"/>
  <c r="G17" i="13"/>
  <c r="G75" i="13" s="1"/>
  <c r="G16" i="13"/>
  <c r="G30" i="13"/>
  <c r="G66" i="13"/>
  <c r="G65" i="13" s="1"/>
  <c r="G55" i="13"/>
  <c r="G60" i="13" s="1"/>
  <c r="G43" i="13"/>
  <c r="G50" i="13" s="1"/>
  <c r="G51" i="13" s="1"/>
  <c r="G61" i="13"/>
  <c r="C44" i="3"/>
  <c r="D101" i="8"/>
  <c r="D102" i="8"/>
  <c r="D103" i="8"/>
  <c r="D104" i="8"/>
  <c r="D105" i="8"/>
  <c r="D106" i="8"/>
  <c r="D107" i="8"/>
  <c r="D108" i="8"/>
  <c r="D110" i="8"/>
  <c r="D111" i="8"/>
  <c r="D112" i="8"/>
  <c r="F40" i="4"/>
  <c r="J38" i="5" s="1"/>
  <c r="E40" i="4"/>
  <c r="I40" i="5" s="1"/>
  <c r="D40" i="4"/>
  <c r="F40" i="5" s="1"/>
  <c r="C40" i="4"/>
  <c r="E40" i="5" s="1"/>
  <c r="J32" i="5"/>
  <c r="J31" i="5"/>
  <c r="J30" i="5"/>
  <c r="J29" i="5"/>
  <c r="J28" i="5"/>
  <c r="I32" i="5"/>
  <c r="I31" i="5"/>
  <c r="I30" i="5"/>
  <c r="I29" i="5"/>
  <c r="I28" i="5"/>
  <c r="F32" i="5"/>
  <c r="F31" i="5"/>
  <c r="F30" i="5"/>
  <c r="F29" i="5"/>
  <c r="F28" i="5"/>
  <c r="F35" i="5"/>
  <c r="I35" i="5"/>
  <c r="J33" i="5"/>
  <c r="C33" i="15"/>
  <c r="C31" i="15"/>
  <c r="C30" i="15"/>
  <c r="I26" i="5"/>
  <c r="I25" i="5"/>
  <c r="I24" i="5"/>
  <c r="I23" i="5"/>
  <c r="I22" i="5"/>
  <c r="I21" i="5"/>
  <c r="I20" i="5"/>
  <c r="I19" i="5"/>
  <c r="I17" i="5"/>
  <c r="F26" i="5"/>
  <c r="F25" i="5"/>
  <c r="F24" i="5"/>
  <c r="F23" i="5"/>
  <c r="F22" i="5"/>
  <c r="F21" i="5"/>
  <c r="F19" i="5"/>
  <c r="F17" i="5"/>
  <c r="F16" i="5"/>
  <c r="C28" i="15"/>
  <c r="C25" i="15"/>
  <c r="C23" i="15"/>
  <c r="E21" i="5"/>
  <c r="C19" i="15"/>
  <c r="C18" i="15"/>
  <c r="C17" i="15"/>
  <c r="C15" i="15"/>
  <c r="C13" i="15"/>
  <c r="H38" i="3"/>
  <c r="C7" i="7" s="1"/>
  <c r="G38" i="3"/>
  <c r="H35" i="3"/>
  <c r="G76" i="13"/>
  <c r="Z45" i="12"/>
  <c r="X45" i="12"/>
  <c r="U45" i="12"/>
  <c r="S45" i="12"/>
  <c r="P45" i="12"/>
  <c r="N45" i="12"/>
  <c r="K45" i="12"/>
  <c r="I45" i="12"/>
  <c r="F45" i="12"/>
  <c r="D45" i="12"/>
  <c r="Z44" i="12"/>
  <c r="X44" i="12"/>
  <c r="U44" i="12"/>
  <c r="S44" i="12"/>
  <c r="P44" i="12"/>
  <c r="N44" i="12"/>
  <c r="K44" i="12"/>
  <c r="I44" i="12"/>
  <c r="F44" i="12"/>
  <c r="D44" i="12"/>
  <c r="Z43" i="12"/>
  <c r="X43" i="12"/>
  <c r="U43" i="12"/>
  <c r="S43" i="12"/>
  <c r="P43" i="12"/>
  <c r="N43" i="12"/>
  <c r="K43" i="12"/>
  <c r="I43" i="12"/>
  <c r="F43" i="12"/>
  <c r="D43" i="12"/>
  <c r="Z36" i="12"/>
  <c r="X36" i="12"/>
  <c r="U36" i="12"/>
  <c r="S36" i="12"/>
  <c r="P36" i="12"/>
  <c r="N36" i="12"/>
  <c r="K36" i="12"/>
  <c r="I36" i="12"/>
  <c r="F36" i="12"/>
  <c r="D36" i="12"/>
  <c r="Z27" i="12"/>
  <c r="X27" i="12"/>
  <c r="U27" i="12"/>
  <c r="S27" i="12"/>
  <c r="P27" i="12"/>
  <c r="N27" i="12"/>
  <c r="K27" i="12"/>
  <c r="I27" i="12"/>
  <c r="F27" i="12"/>
  <c r="D27" i="12"/>
  <c r="Z26" i="12"/>
  <c r="X26" i="12"/>
  <c r="U26" i="12"/>
  <c r="S26" i="12"/>
  <c r="P26" i="12"/>
  <c r="N26" i="12"/>
  <c r="K26" i="12"/>
  <c r="I26" i="12"/>
  <c r="F26" i="12"/>
  <c r="D26" i="12"/>
  <c r="Z25" i="12"/>
  <c r="X25" i="12"/>
  <c r="U25" i="12"/>
  <c r="S25" i="12"/>
  <c r="P25" i="12"/>
  <c r="N25" i="12"/>
  <c r="K25" i="12"/>
  <c r="I25" i="12"/>
  <c r="F25" i="12"/>
  <c r="D25" i="12"/>
  <c r="Z24" i="12"/>
  <c r="X24" i="12"/>
  <c r="U24" i="12"/>
  <c r="S24" i="12"/>
  <c r="P24" i="12"/>
  <c r="N24" i="12"/>
  <c r="K24" i="12"/>
  <c r="I24" i="12"/>
  <c r="F24" i="12"/>
  <c r="D24" i="12"/>
  <c r="Z23" i="12"/>
  <c r="X23" i="12"/>
  <c r="U23" i="12"/>
  <c r="S23" i="12"/>
  <c r="P23" i="12"/>
  <c r="N23" i="12"/>
  <c r="K23" i="12"/>
  <c r="I23" i="12"/>
  <c r="F23" i="12"/>
  <c r="D23" i="12"/>
  <c r="Z22" i="12"/>
  <c r="X22" i="12"/>
  <c r="U22" i="12"/>
  <c r="S22" i="12"/>
  <c r="P22" i="12"/>
  <c r="N22" i="12"/>
  <c r="K22" i="12"/>
  <c r="I22" i="12"/>
  <c r="F22" i="12"/>
  <c r="D22" i="12"/>
  <c r="Z21" i="12"/>
  <c r="X21" i="12"/>
  <c r="U21" i="12"/>
  <c r="S21" i="12"/>
  <c r="P21" i="12"/>
  <c r="N21" i="12"/>
  <c r="K21" i="12"/>
  <c r="I21" i="12"/>
  <c r="F21" i="12"/>
  <c r="D21" i="12"/>
  <c r="Z20" i="12"/>
  <c r="X20" i="12"/>
  <c r="U20" i="12"/>
  <c r="S20" i="12"/>
  <c r="P20" i="12"/>
  <c r="N20" i="12"/>
  <c r="K20" i="12"/>
  <c r="I20" i="12"/>
  <c r="F20" i="12"/>
  <c r="D20" i="12"/>
  <c r="Z19" i="12"/>
  <c r="X19" i="12"/>
  <c r="U19" i="12"/>
  <c r="S19" i="12"/>
  <c r="P19" i="12"/>
  <c r="N19" i="12"/>
  <c r="K19" i="12"/>
  <c r="I19" i="12"/>
  <c r="F19" i="12"/>
  <c r="D19" i="12"/>
  <c r="Z17" i="12"/>
  <c r="X17" i="12"/>
  <c r="U17" i="12"/>
  <c r="S17" i="12"/>
  <c r="P17" i="12"/>
  <c r="N17" i="12"/>
  <c r="K17" i="12"/>
  <c r="I17" i="12"/>
  <c r="F17" i="12"/>
  <c r="D17" i="12"/>
  <c r="Z15" i="12"/>
  <c r="X15" i="12"/>
  <c r="U15" i="12"/>
  <c r="S15" i="12"/>
  <c r="P15" i="12"/>
  <c r="N15" i="12"/>
  <c r="K15" i="12"/>
  <c r="I15" i="12"/>
  <c r="F15" i="12"/>
  <c r="D15" i="12"/>
  <c r="Z11" i="12"/>
  <c r="X11" i="12"/>
  <c r="U11" i="12"/>
  <c r="S11" i="12"/>
  <c r="P11" i="12"/>
  <c r="N11" i="12"/>
  <c r="K11" i="12"/>
  <c r="I11" i="12"/>
  <c r="F11" i="12"/>
  <c r="D11" i="12"/>
  <c r="Z10" i="12"/>
  <c r="X10" i="12"/>
  <c r="U10" i="12"/>
  <c r="S10" i="12"/>
  <c r="P10" i="12"/>
  <c r="N10" i="12"/>
  <c r="K10" i="12"/>
  <c r="I10" i="12"/>
  <c r="F10" i="12"/>
  <c r="D10" i="12"/>
  <c r="Z5" i="12"/>
  <c r="X5" i="12"/>
  <c r="U5" i="12"/>
  <c r="S5" i="12"/>
  <c r="P5" i="12"/>
  <c r="N5" i="12"/>
  <c r="K5" i="12"/>
  <c r="I5" i="12"/>
  <c r="F5" i="12"/>
  <c r="D5" i="12"/>
  <c r="D12" i="10"/>
  <c r="F12" i="10"/>
  <c r="E12" i="10"/>
  <c r="B12" i="10"/>
  <c r="F7" i="10"/>
  <c r="E7" i="10"/>
  <c r="D7" i="10"/>
  <c r="F129" i="9"/>
  <c r="F128" i="9"/>
  <c r="F127" i="9"/>
  <c r="F126" i="9"/>
  <c r="F125" i="9"/>
  <c r="F124" i="9"/>
  <c r="F123" i="9"/>
  <c r="F122" i="9"/>
  <c r="F121" i="9"/>
  <c r="C114" i="9"/>
  <c r="F6" i="9"/>
  <c r="F114" i="9" s="1"/>
  <c r="F138" i="8"/>
  <c r="F137" i="8"/>
  <c r="F136" i="8"/>
  <c r="F135" i="8"/>
  <c r="F134" i="8"/>
  <c r="F133" i="8"/>
  <c r="F132" i="8"/>
  <c r="F131" i="8"/>
  <c r="F130" i="8"/>
  <c r="F115" i="8"/>
  <c r="F127" i="8" s="1"/>
  <c r="F6" i="8"/>
  <c r="F126" i="8" s="1"/>
  <c r="H42" i="7"/>
  <c r="F42" i="7"/>
  <c r="E42" i="7"/>
  <c r="D42" i="7"/>
  <c r="J37" i="7"/>
  <c r="J36" i="7"/>
  <c r="J35" i="7"/>
  <c r="J34" i="7"/>
  <c r="I33" i="7"/>
  <c r="H33" i="7"/>
  <c r="G33" i="7"/>
  <c r="F33" i="7"/>
  <c r="E33" i="7"/>
  <c r="D33" i="7"/>
  <c r="C33" i="7"/>
  <c r="J32" i="7"/>
  <c r="J31" i="7"/>
  <c r="J30" i="7"/>
  <c r="J29" i="7"/>
  <c r="J28" i="7"/>
  <c r="J27" i="7"/>
  <c r="J26" i="7"/>
  <c r="J25" i="7"/>
  <c r="J24" i="7"/>
  <c r="I23" i="7"/>
  <c r="H23" i="7"/>
  <c r="G23" i="7"/>
  <c r="F23" i="7"/>
  <c r="E23" i="7"/>
  <c r="D23" i="7"/>
  <c r="C23" i="7"/>
  <c r="J22" i="7"/>
  <c r="J21" i="7"/>
  <c r="J20" i="7"/>
  <c r="I19" i="7"/>
  <c r="H19" i="7"/>
  <c r="G19" i="7"/>
  <c r="F19" i="7"/>
  <c r="E19" i="7"/>
  <c r="D19" i="7"/>
  <c r="C19" i="7"/>
  <c r="J17" i="7"/>
  <c r="J16" i="7"/>
  <c r="J15" i="7"/>
  <c r="J14" i="7"/>
  <c r="I13" i="7"/>
  <c r="H13" i="7"/>
  <c r="H18" i="7" s="1"/>
  <c r="G13" i="7"/>
  <c r="F13" i="7"/>
  <c r="F18" i="7" s="1"/>
  <c r="E13" i="7"/>
  <c r="E18" i="7" s="1"/>
  <c r="D13" i="7"/>
  <c r="D18" i="7" s="1"/>
  <c r="C13" i="7"/>
  <c r="C18" i="7" s="1"/>
  <c r="I12" i="7"/>
  <c r="H10" i="7"/>
  <c r="F10" i="7"/>
  <c r="E10" i="7"/>
  <c r="D10" i="7"/>
  <c r="J9" i="7"/>
  <c r="J8" i="7"/>
  <c r="I7" i="7"/>
  <c r="E3" i="7"/>
  <c r="A3" i="7"/>
  <c r="J49" i="5"/>
  <c r="I49" i="5"/>
  <c r="F49" i="5"/>
  <c r="E49" i="5"/>
  <c r="J48" i="5"/>
  <c r="I48" i="5"/>
  <c r="F48" i="5"/>
  <c r="E48" i="5"/>
  <c r="I47" i="5"/>
  <c r="F47" i="5"/>
  <c r="E47" i="5"/>
  <c r="I46" i="5"/>
  <c r="F46" i="5"/>
  <c r="E46" i="5"/>
  <c r="J45" i="5"/>
  <c r="I45" i="5"/>
  <c r="F45" i="5"/>
  <c r="E45" i="5"/>
  <c r="J43" i="5"/>
  <c r="I43" i="5"/>
  <c r="F43" i="5"/>
  <c r="E43" i="5"/>
  <c r="J41" i="5"/>
  <c r="I41" i="5"/>
  <c r="F41" i="5"/>
  <c r="E41" i="5"/>
  <c r="I38" i="5"/>
  <c r="F38" i="5"/>
  <c r="E38" i="5"/>
  <c r="I37" i="5"/>
  <c r="F37" i="5"/>
  <c r="E37" i="5"/>
  <c r="J36" i="5"/>
  <c r="I36" i="5"/>
  <c r="F36" i="5"/>
  <c r="E36" i="5"/>
  <c r="J35" i="5"/>
  <c r="J34" i="5"/>
  <c r="I34" i="5"/>
  <c r="F34" i="5"/>
  <c r="E34" i="5"/>
  <c r="I33" i="5"/>
  <c r="F33" i="5"/>
  <c r="E33" i="5"/>
  <c r="J19" i="5"/>
  <c r="J17" i="5"/>
  <c r="J12" i="5"/>
  <c r="I12" i="5"/>
  <c r="F12" i="5"/>
  <c r="E12" i="5"/>
  <c r="J11" i="5"/>
  <c r="I11" i="5"/>
  <c r="F11" i="5"/>
  <c r="E11" i="5"/>
  <c r="J8" i="5"/>
  <c r="I8" i="5"/>
  <c r="F8" i="5"/>
  <c r="E8" i="5"/>
  <c r="C8" i="15" s="1"/>
  <c r="J7" i="5"/>
  <c r="I7" i="5"/>
  <c r="F7" i="5"/>
  <c r="E7" i="5"/>
  <c r="B3" i="5"/>
  <c r="A3" i="5"/>
  <c r="F20" i="5"/>
  <c r="F10" i="4"/>
  <c r="E10" i="4"/>
  <c r="I10" i="5" s="1"/>
  <c r="D10" i="4"/>
  <c r="C10" i="4"/>
  <c r="E10" i="5" s="1"/>
  <c r="F6" i="4"/>
  <c r="E6" i="4"/>
  <c r="D6" i="4"/>
  <c r="F6" i="5" s="1"/>
  <c r="C6" i="4"/>
  <c r="B3" i="4"/>
  <c r="A3" i="4"/>
  <c r="J58" i="3"/>
  <c r="K57" i="3"/>
  <c r="J57" i="3"/>
  <c r="J56" i="3"/>
  <c r="K55" i="3"/>
  <c r="J55" i="3"/>
  <c r="J54" i="3"/>
  <c r="K53" i="3"/>
  <c r="J53" i="3"/>
  <c r="K52" i="3"/>
  <c r="J52" i="3"/>
  <c r="J51" i="3"/>
  <c r="K50" i="3"/>
  <c r="J50" i="3"/>
  <c r="K49" i="3"/>
  <c r="K48" i="3"/>
  <c r="J48" i="3"/>
  <c r="K47" i="3"/>
  <c r="J47" i="3"/>
  <c r="K46" i="3"/>
  <c r="J46" i="3"/>
  <c r="K45" i="3"/>
  <c r="K44" i="3"/>
  <c r="K43" i="3"/>
  <c r="J43" i="3"/>
  <c r="J42" i="3"/>
  <c r="J41" i="3"/>
  <c r="K40" i="3"/>
  <c r="J40" i="3"/>
  <c r="K39" i="3"/>
  <c r="J38" i="3"/>
  <c r="K37" i="3"/>
  <c r="J37" i="3"/>
  <c r="J36" i="3"/>
  <c r="J35" i="3"/>
  <c r="K34" i="3"/>
  <c r="J34" i="3"/>
  <c r="K33" i="3"/>
  <c r="K32" i="3"/>
  <c r="J32" i="3"/>
  <c r="K31" i="3"/>
  <c r="K30" i="3"/>
  <c r="K29" i="3"/>
  <c r="K28" i="3"/>
  <c r="J28" i="3"/>
  <c r="K27" i="3"/>
  <c r="J27" i="3"/>
  <c r="J26" i="3"/>
  <c r="K25" i="3"/>
  <c r="J25" i="3"/>
  <c r="J24" i="3"/>
  <c r="K23" i="3"/>
  <c r="J23" i="3"/>
  <c r="K22" i="3"/>
  <c r="J22" i="3"/>
  <c r="K21" i="3"/>
  <c r="J21" i="3"/>
  <c r="K20" i="3"/>
  <c r="J18" i="3"/>
  <c r="J17" i="3"/>
  <c r="J16" i="3"/>
  <c r="K14" i="3"/>
  <c r="K13" i="3"/>
  <c r="H4" i="3"/>
  <c r="G4" i="3"/>
  <c r="G3" i="3"/>
  <c r="E3" i="3"/>
  <c r="D11" i="2"/>
  <c r="D10" i="2"/>
  <c r="I18" i="5"/>
  <c r="I16" i="5"/>
  <c r="I15" i="5"/>
  <c r="I14" i="5"/>
  <c r="I13" i="5"/>
  <c r="E130" i="8"/>
  <c r="E6" i="8"/>
  <c r="E128" i="8" s="1"/>
  <c r="E128" i="9"/>
  <c r="E133" i="8"/>
  <c r="E132" i="8"/>
  <c r="E126" i="9"/>
  <c r="E122" i="9"/>
  <c r="E121" i="9"/>
  <c r="E6" i="9"/>
  <c r="E117" i="9" s="1"/>
  <c r="E135" i="8"/>
  <c r="E131" i="8"/>
  <c r="E125" i="9"/>
  <c r="E127" i="9"/>
  <c r="E124" i="9"/>
  <c r="E123" i="9"/>
  <c r="E134" i="8"/>
  <c r="E129" i="9"/>
  <c r="F6" i="10" l="1"/>
  <c r="D6" i="10"/>
  <c r="E6" i="10"/>
  <c r="E24" i="10" s="1"/>
  <c r="AV50" i="15"/>
  <c r="E25" i="5"/>
  <c r="E9" i="4"/>
  <c r="I9" i="5" s="1"/>
  <c r="J9" i="3"/>
  <c r="E18" i="5"/>
  <c r="E31" i="5"/>
  <c r="C31" i="3"/>
  <c r="C33" i="3" s="1"/>
  <c r="AU72" i="15"/>
  <c r="E15" i="5"/>
  <c r="E23" i="5"/>
  <c r="F120" i="9"/>
  <c r="F131" i="9" s="1"/>
  <c r="Q6" i="15"/>
  <c r="AO38" i="15"/>
  <c r="E28" i="5"/>
  <c r="I18" i="7"/>
  <c r="I11" i="7" s="1"/>
  <c r="AO8" i="15"/>
  <c r="AR17" i="15"/>
  <c r="AM6" i="15"/>
  <c r="AZ28" i="15"/>
  <c r="AO46" i="15"/>
  <c r="AQ72" i="15"/>
  <c r="AR72" i="15"/>
  <c r="C9" i="4"/>
  <c r="E9" i="5" s="1"/>
  <c r="J10" i="3"/>
  <c r="D11" i="7"/>
  <c r="D38" i="7" s="1"/>
  <c r="C10" i="2" s="1"/>
  <c r="K6" i="3"/>
  <c r="K42" i="3"/>
  <c r="AH6" i="15"/>
  <c r="AL6" i="15"/>
  <c r="K41" i="3"/>
  <c r="C21" i="15"/>
  <c r="W6" i="15"/>
  <c r="AA6" i="15"/>
  <c r="K7" i="3"/>
  <c r="K8" i="3"/>
  <c r="K9" i="3"/>
  <c r="J11" i="3"/>
  <c r="J12" i="3"/>
  <c r="D5" i="4"/>
  <c r="F5" i="5" s="1"/>
  <c r="E13" i="5"/>
  <c r="E19" i="5"/>
  <c r="AO7" i="15"/>
  <c r="AY17" i="15"/>
  <c r="AB17" i="15"/>
  <c r="AO11" i="15"/>
  <c r="AT17" i="15"/>
  <c r="AO13" i="15"/>
  <c r="P6" i="15"/>
  <c r="T6" i="15"/>
  <c r="AC6" i="15"/>
  <c r="AG6" i="15"/>
  <c r="AO18" i="15"/>
  <c r="AU28" i="15"/>
  <c r="AY28" i="15"/>
  <c r="AR28" i="15"/>
  <c r="AW28" i="15"/>
  <c r="AO25" i="15"/>
  <c r="R6" i="15"/>
  <c r="V6" i="15"/>
  <c r="AI6" i="15"/>
  <c r="AW39" i="15"/>
  <c r="BA39" i="15"/>
  <c r="AO31" i="15"/>
  <c r="AR39" i="15"/>
  <c r="AO35" i="15"/>
  <c r="AO36" i="15"/>
  <c r="AY50" i="15"/>
  <c r="AR50" i="15"/>
  <c r="AT50" i="15"/>
  <c r="AO44" i="15"/>
  <c r="AO48" i="15"/>
  <c r="AO49" i="15"/>
  <c r="O61" i="15"/>
  <c r="AO51" i="15"/>
  <c r="AV61" i="15"/>
  <c r="AZ61" i="15"/>
  <c r="BA61" i="15"/>
  <c r="AO53" i="15"/>
  <c r="AO54" i="15"/>
  <c r="AO55" i="15"/>
  <c r="AO57" i="15"/>
  <c r="AO58" i="15"/>
  <c r="AB72" i="15"/>
  <c r="AS72" i="15"/>
  <c r="AO63" i="15"/>
  <c r="O72" i="15"/>
  <c r="AO65" i="15"/>
  <c r="AO69" i="15"/>
  <c r="AO71" i="15"/>
  <c r="E17" i="5"/>
  <c r="O17" i="15"/>
  <c r="BA17" i="15"/>
  <c r="AP17" i="15"/>
  <c r="AO20" i="15"/>
  <c r="AX28" i="15"/>
  <c r="AN6" i="15"/>
  <c r="AO29" i="15"/>
  <c r="AX39" i="15"/>
  <c r="AU39" i="15"/>
  <c r="AO33" i="15"/>
  <c r="AW50" i="15"/>
  <c r="AB61" i="15"/>
  <c r="AP61" i="15"/>
  <c r="AT61" i="15"/>
  <c r="AQ61" i="15"/>
  <c r="AP72" i="15"/>
  <c r="AY72" i="15"/>
  <c r="G72" i="13"/>
  <c r="G73" i="13" s="1"/>
  <c r="C29" i="15"/>
  <c r="E29" i="5"/>
  <c r="J23" i="7"/>
  <c r="E11" i="7"/>
  <c r="E38" i="7" s="1"/>
  <c r="AQ39" i="15"/>
  <c r="E5" i="4"/>
  <c r="I5" i="5" s="1"/>
  <c r="I6" i="5"/>
  <c r="J19" i="7"/>
  <c r="C20" i="15"/>
  <c r="E20" i="5"/>
  <c r="E129" i="8"/>
  <c r="E140" i="8" s="1"/>
  <c r="C11" i="7"/>
  <c r="J7" i="3"/>
  <c r="J8" i="3"/>
  <c r="K11" i="3"/>
  <c r="G34" i="13"/>
  <c r="G35" i="13" s="1"/>
  <c r="AO10" i="15"/>
  <c r="AX17" i="15"/>
  <c r="AQ17" i="15"/>
  <c r="AU17" i="15"/>
  <c r="AV17" i="15"/>
  <c r="S6" i="15"/>
  <c r="AF6" i="15"/>
  <c r="AJ6" i="15"/>
  <c r="AP28" i="15"/>
  <c r="AT28" i="15"/>
  <c r="AQ28" i="15"/>
  <c r="O28" i="15"/>
  <c r="AO22" i="15"/>
  <c r="AO26" i="15"/>
  <c r="U6" i="15"/>
  <c r="Y6" i="15"/>
  <c r="O39" i="15"/>
  <c r="AV39" i="15"/>
  <c r="AZ39" i="15"/>
  <c r="AB39" i="15"/>
  <c r="AS39" i="15"/>
  <c r="AP39" i="15"/>
  <c r="AO40" i="15"/>
  <c r="AX50" i="15"/>
  <c r="AQ50" i="15"/>
  <c r="AU50" i="15"/>
  <c r="O50" i="15"/>
  <c r="AZ50" i="15"/>
  <c r="AO45" i="15"/>
  <c r="AU61" i="15"/>
  <c r="AY61" i="15"/>
  <c r="AR61" i="15"/>
  <c r="AS61" i="15"/>
  <c r="AO59" i="15"/>
  <c r="AV72" i="15"/>
  <c r="AZ72" i="15"/>
  <c r="AW72" i="15"/>
  <c r="BA72" i="15"/>
  <c r="AO64" i="15"/>
  <c r="AT72" i="15"/>
  <c r="AX72" i="15"/>
  <c r="AO68" i="15"/>
  <c r="AZ17" i="15"/>
  <c r="AD6" i="15"/>
  <c r="AV28" i="15"/>
  <c r="AO24" i="15"/>
  <c r="AT39" i="15"/>
  <c r="AO34" i="15"/>
  <c r="AO42" i="15"/>
  <c r="AO47" i="15"/>
  <c r="AW61" i="15"/>
  <c r="AO52" i="15"/>
  <c r="K18" i="3"/>
  <c r="H11" i="7"/>
  <c r="H38" i="7" s="1"/>
  <c r="H43" i="7" s="1"/>
  <c r="F11" i="7"/>
  <c r="F38" i="7" s="1"/>
  <c r="F43" i="7" s="1"/>
  <c r="F129" i="8"/>
  <c r="F140" i="8" s="1"/>
  <c r="AP50" i="15"/>
  <c r="Z6" i="15"/>
  <c r="AE6" i="15"/>
  <c r="X6" i="15"/>
  <c r="AK6" i="15"/>
  <c r="E6" i="5"/>
  <c r="C5" i="4"/>
  <c r="E5" i="5" s="1"/>
  <c r="F5" i="4"/>
  <c r="J6" i="5"/>
  <c r="I42" i="7"/>
  <c r="I10" i="7"/>
  <c r="D12" i="2"/>
  <c r="J33" i="7"/>
  <c r="E120" i="9"/>
  <c r="J13" i="5"/>
  <c r="J13" i="7"/>
  <c r="F10" i="5"/>
  <c r="D9" i="4"/>
  <c r="F9" i="5" s="1"/>
  <c r="C14" i="15"/>
  <c r="E14" i="5"/>
  <c r="E22" i="5"/>
  <c r="C22" i="15"/>
  <c r="C32" i="15"/>
  <c r="E32" i="5"/>
  <c r="J10" i="5"/>
  <c r="F9" i="4"/>
  <c r="J9" i="5" s="1"/>
  <c r="E35" i="5"/>
  <c r="C35" i="15"/>
  <c r="E26" i="5"/>
  <c r="C26" i="15"/>
  <c r="AO9" i="15"/>
  <c r="AS17" i="15"/>
  <c r="AW17" i="15"/>
  <c r="AO12" i="15"/>
  <c r="AO14" i="15"/>
  <c r="AO15" i="15"/>
  <c r="AO16" i="15"/>
  <c r="AB28" i="15"/>
  <c r="AS28" i="15"/>
  <c r="BA28" i="15"/>
  <c r="AO19" i="15"/>
  <c r="AO21" i="15"/>
  <c r="AO23" i="15"/>
  <c r="AO27" i="15"/>
  <c r="AY39" i="15"/>
  <c r="AO30" i="15"/>
  <c r="AO32" i="15"/>
  <c r="AO37" i="15"/>
  <c r="AB50" i="15"/>
  <c r="AS50" i="15"/>
  <c r="BA50" i="15"/>
  <c r="AO41" i="15"/>
  <c r="AO43" i="15"/>
  <c r="AX61" i="15"/>
  <c r="AO56" i="15"/>
  <c r="AO60" i="15"/>
  <c r="AO62" i="15"/>
  <c r="AO66" i="15"/>
  <c r="AO67" i="15"/>
  <c r="AO70" i="15"/>
  <c r="E16" i="5"/>
  <c r="C16" i="15"/>
  <c r="E24" i="5"/>
  <c r="C24" i="15"/>
  <c r="D125" i="9"/>
  <c r="D128" i="9"/>
  <c r="C42" i="7"/>
  <c r="C10" i="7"/>
  <c r="D127" i="9"/>
  <c r="K38" i="3"/>
  <c r="D136" i="8"/>
  <c r="D9" i="2"/>
  <c r="E30" i="5"/>
  <c r="F14" i="5"/>
  <c r="E119" i="9" s="1"/>
  <c r="D24" i="10" l="1"/>
  <c r="J5" i="5"/>
  <c r="F27" i="4"/>
  <c r="E23" i="10"/>
  <c r="I38" i="7"/>
  <c r="I43" i="7" s="1"/>
  <c r="AR6" i="15"/>
  <c r="D43" i="7"/>
  <c r="D23" i="10"/>
  <c r="AQ6" i="15"/>
  <c r="AY6" i="15"/>
  <c r="E27" i="4"/>
  <c r="I27" i="5" s="1"/>
  <c r="AV6" i="15"/>
  <c r="D27" i="4"/>
  <c r="D39" i="4" s="1"/>
  <c r="AW6" i="15"/>
  <c r="AP6" i="15"/>
  <c r="AT6" i="15"/>
  <c r="O6" i="15"/>
  <c r="AU6" i="15"/>
  <c r="G74" i="13"/>
  <c r="G78" i="13" s="1"/>
  <c r="E43" i="7"/>
  <c r="C11" i="2"/>
  <c r="AO61" i="15"/>
  <c r="AO50" i="15"/>
  <c r="BA6" i="15"/>
  <c r="AS6" i="15"/>
  <c r="AZ6" i="15"/>
  <c r="AX6" i="15"/>
  <c r="AB6" i="15"/>
  <c r="AO72" i="15"/>
  <c r="AO28" i="15"/>
  <c r="AO17" i="15"/>
  <c r="C27" i="4"/>
  <c r="C27" i="15" s="1"/>
  <c r="C39" i="15" s="1"/>
  <c r="AO39" i="15"/>
  <c r="C38" i="7"/>
  <c r="C56" i="15" l="1"/>
  <c r="C12" i="2"/>
  <c r="E39" i="4"/>
  <c r="F27" i="5"/>
  <c r="AO6" i="15"/>
  <c r="C39" i="4"/>
  <c r="E27" i="5"/>
  <c r="C42" i="15"/>
  <c r="C44" i="15" s="1"/>
  <c r="C43" i="7"/>
  <c r="C9" i="2"/>
  <c r="F39" i="5"/>
  <c r="D42" i="4"/>
  <c r="I39" i="5" l="1"/>
  <c r="E42" i="4"/>
  <c r="I42" i="5" s="1"/>
  <c r="E39" i="5"/>
  <c r="C42" i="4"/>
  <c r="C45" i="4" s="1"/>
  <c r="C6" i="15"/>
  <c r="C5" i="15" s="1"/>
  <c r="C10" i="15"/>
  <c r="C9" i="15" s="1"/>
  <c r="D45" i="4"/>
  <c r="F44" i="5" s="1"/>
  <c r="F42" i="5"/>
  <c r="E45" i="4" l="1"/>
  <c r="I44" i="5" s="1"/>
  <c r="G5" i="17"/>
  <c r="E42" i="5"/>
  <c r="E44" i="5" l="1"/>
  <c r="G12" i="7"/>
  <c r="C13" i="2"/>
  <c r="G18" i="7" l="1"/>
  <c r="J12" i="7"/>
  <c r="J18" i="7" l="1"/>
  <c r="G11" i="7"/>
  <c r="J11" i="7" s="1"/>
  <c r="G26" i="3" l="1"/>
  <c r="G35" i="3" l="1"/>
  <c r="K26" i="3"/>
  <c r="K35" i="3" l="1"/>
  <c r="C49" i="3" l="1"/>
  <c r="J15" i="5" l="1"/>
  <c r="J27" i="5" l="1"/>
  <c r="F39" i="4"/>
  <c r="F42" i="4" s="1"/>
  <c r="F45" i="4" l="1"/>
  <c r="J39" i="5"/>
  <c r="J44" i="5" l="1"/>
  <c r="J42" i="5"/>
  <c r="C36" i="17" l="1"/>
  <c r="C65" i="13" s="1"/>
  <c r="D65" i="13" s="1"/>
  <c r="C25" i="13" l="1"/>
  <c r="D25" i="13" s="1"/>
  <c r="C26" i="13"/>
  <c r="D26" i="13"/>
  <c r="G23" i="17"/>
  <c r="C68" i="13"/>
  <c r="C34" i="17"/>
  <c r="C66" i="13"/>
  <c r="C35" i="17" l="1"/>
  <c r="C23" i="17"/>
  <c r="C60" i="13" l="1"/>
  <c r="D60" i="13" s="1"/>
  <c r="C62" i="13"/>
  <c r="C39" i="17"/>
  <c r="C40" i="17" s="1"/>
  <c r="C14" i="17"/>
  <c r="C15" i="17" s="1"/>
  <c r="H23" i="17" s="1"/>
  <c r="C27" i="17"/>
  <c r="C28" i="17" s="1"/>
  <c r="C43" i="13"/>
  <c r="D44" i="13" s="1"/>
  <c r="C34" i="13" l="1"/>
  <c r="D34" i="13" s="1"/>
  <c r="F50" i="17"/>
  <c r="C44" i="13"/>
  <c r="D7" i="2"/>
  <c r="C42" i="17"/>
  <c r="C50" i="13"/>
  <c r="C61" i="13"/>
  <c r="D61" i="13" s="1"/>
  <c r="D51" i="13" l="1"/>
  <c r="D35" i="13"/>
  <c r="C35" i="13"/>
  <c r="C72" i="13"/>
  <c r="C51" i="13"/>
  <c r="D73" i="13" l="1"/>
  <c r="C73" i="13"/>
  <c r="C12" i="10" l="1"/>
  <c r="C7" i="10" l="1"/>
  <c r="C6" i="10" s="1"/>
  <c r="C24" i="10" s="1"/>
  <c r="C23" i="10" l="1"/>
  <c r="C41" i="5"/>
  <c r="C43" i="5"/>
  <c r="C118" i="9" l="1"/>
  <c r="C129" i="9"/>
  <c r="C125" i="9"/>
  <c r="C123" i="9"/>
  <c r="C128" i="9"/>
  <c r="C127" i="9"/>
  <c r="C132" i="8" l="1"/>
  <c r="C115" i="8"/>
  <c r="C127" i="8" s="1"/>
  <c r="C138" i="8"/>
  <c r="C136" i="8"/>
  <c r="C137" i="8"/>
  <c r="C134" i="8"/>
  <c r="B134" i="8" l="1"/>
  <c r="B137" i="8"/>
  <c r="B136" i="8"/>
  <c r="B125" i="9"/>
  <c r="B128" i="9"/>
  <c r="B118" i="9"/>
  <c r="B129" i="9"/>
  <c r="B127" i="9"/>
  <c r="B132" i="8"/>
  <c r="B138" i="8"/>
  <c r="B115" i="8"/>
  <c r="B127" i="8" s="1"/>
  <c r="C124" i="9" l="1"/>
  <c r="C133" i="8" l="1"/>
  <c r="B133" i="8" l="1"/>
  <c r="C126" i="9" l="1"/>
  <c r="C135" i="8" l="1"/>
  <c r="B121" i="9" l="1"/>
  <c r="C121" i="9" l="1"/>
  <c r="C130" i="8" l="1"/>
  <c r="B135" i="8" l="1"/>
  <c r="B124" i="9" l="1"/>
  <c r="B7" i="10"/>
  <c r="B6" i="10" s="1"/>
  <c r="B130" i="8" l="1"/>
  <c r="B24" i="10" l="1"/>
  <c r="C122" i="9" l="1"/>
  <c r="C120" i="9" s="1"/>
  <c r="C6" i="9"/>
  <c r="C117" i="9" l="1"/>
  <c r="C131" i="9"/>
  <c r="C131" i="8"/>
  <c r="C129" i="8" s="1"/>
  <c r="C6" i="8"/>
  <c r="C126" i="8" s="1"/>
  <c r="C140" i="8" l="1"/>
  <c r="B131" i="8"/>
  <c r="B129" i="8" s="1"/>
  <c r="B6" i="8"/>
  <c r="B126" i="8" s="1"/>
  <c r="C128" i="8"/>
  <c r="B140" i="8" l="1"/>
  <c r="B128" i="8"/>
  <c r="D27" i="17" l="1"/>
  <c r="D28" i="17" s="1"/>
  <c r="B126" i="9" l="1"/>
  <c r="B123" i="9" l="1"/>
  <c r="B122" i="9" l="1"/>
  <c r="B120" i="9" s="1"/>
  <c r="B6" i="9"/>
  <c r="B117" i="9" s="1"/>
  <c r="C119" i="9"/>
  <c r="B119" i="9" l="1"/>
  <c r="B131" i="9"/>
  <c r="D39" i="5" l="1"/>
  <c r="D42" i="5" s="1"/>
  <c r="D44" i="5" s="1"/>
  <c r="H27" i="5"/>
  <c r="H39" i="5" s="1"/>
  <c r="H42" i="5" s="1"/>
  <c r="H44" i="5" s="1"/>
  <c r="C42" i="5" l="1"/>
  <c r="C44" i="5" s="1"/>
  <c r="D9" i="17" l="1"/>
  <c r="D14" i="17"/>
  <c r="D15" i="17" l="1"/>
  <c r="D39" i="17" l="1"/>
  <c r="D40" i="17" s="1"/>
  <c r="D42" i="17" s="1"/>
  <c r="K17" i="3" l="1"/>
  <c r="K16" i="3"/>
  <c r="K15" i="3"/>
  <c r="D44" i="3"/>
  <c r="J44" i="3" s="1"/>
  <c r="J39" i="3"/>
  <c r="J30" i="3"/>
  <c r="J19" i="3"/>
  <c r="J15" i="3"/>
  <c r="J14" i="3"/>
  <c r="J13" i="3" l="1"/>
  <c r="J29" i="3"/>
  <c r="D31" i="3"/>
  <c r="G32" i="17"/>
  <c r="C43" i="17"/>
  <c r="C4" i="13"/>
  <c r="D20" i="3"/>
  <c r="J45" i="3"/>
  <c r="J6" i="3"/>
  <c r="G31" i="17"/>
  <c r="C20" i="3"/>
  <c r="K10" i="3"/>
  <c r="K12" i="3"/>
  <c r="G7" i="7"/>
  <c r="H65" i="3" s="1"/>
  <c r="H54" i="3"/>
  <c r="H56" i="3" s="1"/>
  <c r="H58" i="3" s="1"/>
  <c r="C74" i="13" l="1"/>
  <c r="C80" i="13" s="1"/>
  <c r="D4" i="13"/>
  <c r="D74" i="13" s="1"/>
  <c r="D78" i="13" s="1"/>
  <c r="C44" i="17"/>
  <c r="C14" i="2" s="1"/>
  <c r="D43" i="17"/>
  <c r="D44" i="17" s="1"/>
  <c r="D14" i="2"/>
  <c r="D8" i="2"/>
  <c r="H24" i="3"/>
  <c r="H36" i="3" s="1"/>
  <c r="H59" i="3" s="1"/>
  <c r="C59" i="3"/>
  <c r="J20" i="3"/>
  <c r="G24" i="3"/>
  <c r="K19" i="3"/>
  <c r="G35" i="17"/>
  <c r="D5" i="2"/>
  <c r="G10" i="7"/>
  <c r="G42" i="7"/>
  <c r="J7" i="7"/>
  <c r="J42" i="7" s="1"/>
  <c r="D33" i="3"/>
  <c r="J31" i="3"/>
  <c r="C78" i="13" l="1"/>
  <c r="C8" i="2"/>
  <c r="G36" i="3"/>
  <c r="K36" i="3" s="1"/>
  <c r="K24" i="3"/>
  <c r="D6" i="2"/>
  <c r="F49" i="17"/>
  <c r="C7" i="2"/>
  <c r="J33" i="3"/>
  <c r="D49" i="3"/>
  <c r="J10" i="7"/>
  <c r="G38" i="7"/>
  <c r="H66" i="3"/>
  <c r="J49" i="3" l="1"/>
  <c r="D59" i="3"/>
  <c r="J38" i="7"/>
  <c r="J41" i="7" s="1"/>
  <c r="D4" i="2" l="1"/>
  <c r="H64" i="3"/>
  <c r="J59" i="3"/>
  <c r="J62" i="3" l="1"/>
  <c r="K62" i="3" l="1"/>
  <c r="G54" i="3"/>
  <c r="K51" i="3"/>
  <c r="C5" i="2"/>
  <c r="G65" i="3"/>
  <c r="G43" i="7"/>
  <c r="K54" i="3" l="1"/>
  <c r="G56" i="3"/>
  <c r="K56" i="3" l="1"/>
  <c r="G58" i="3"/>
  <c r="J43" i="7"/>
  <c r="K58" i="3" l="1"/>
  <c r="G66" i="3"/>
  <c r="C6" i="2"/>
  <c r="G59" i="3"/>
  <c r="K59" i="3" l="1"/>
  <c r="G64" i="3"/>
  <c r="C4" i="2"/>
  <c r="G46" i="8" l="1"/>
  <c r="G15" i="8"/>
  <c r="G8" i="8"/>
  <c r="G10" i="8"/>
  <c r="G24" i="9"/>
  <c r="G43" i="9"/>
  <c r="G7" i="8"/>
  <c r="G26" i="8"/>
  <c r="G39" i="8"/>
  <c r="G67" i="9"/>
  <c r="G55" i="9"/>
  <c r="G11" i="8"/>
  <c r="G8" i="9"/>
  <c r="G30" i="8"/>
  <c r="G58" i="9"/>
  <c r="G70" i="9"/>
  <c r="G7" i="9"/>
  <c r="G23" i="8"/>
  <c r="G41" i="8"/>
  <c r="G59" i="8"/>
  <c r="G88" i="8"/>
  <c r="G95" i="9"/>
  <c r="G84" i="9"/>
  <c r="G104" i="9"/>
  <c r="G104" i="8"/>
  <c r="G86" i="9"/>
  <c r="G45" i="8"/>
  <c r="G97" i="8"/>
  <c r="G98" i="9"/>
  <c r="G50" i="8"/>
  <c r="G13" i="8"/>
  <c r="G64" i="8"/>
  <c r="G21" i="9"/>
  <c r="G65" i="8"/>
  <c r="G57" i="8"/>
  <c r="G112" i="8"/>
  <c r="G74" i="9"/>
  <c r="G91" i="9"/>
  <c r="G99" i="9"/>
  <c r="G87" i="9"/>
  <c r="G66" i="9"/>
  <c r="G15" i="9"/>
  <c r="G54" i="8"/>
  <c r="G63" i="8"/>
  <c r="G41" i="9"/>
  <c r="G32" i="8"/>
  <c r="G47" i="9"/>
  <c r="G94" i="8"/>
  <c r="G18" i="9"/>
  <c r="G50" i="9"/>
  <c r="G92" i="9"/>
  <c r="G49" i="8"/>
  <c r="G12" i="9"/>
  <c r="G100" i="8"/>
  <c r="G72" i="9"/>
  <c r="G84" i="8"/>
  <c r="G80" i="9"/>
  <c r="G33" i="8"/>
  <c r="G10" i="9"/>
  <c r="G73" i="9"/>
  <c r="G80" i="8"/>
  <c r="G19" i="8"/>
  <c r="G102" i="9"/>
  <c r="G70" i="8"/>
  <c r="G83" i="9"/>
  <c r="G44" i="9"/>
  <c r="G78" i="8"/>
  <c r="G82" i="9"/>
  <c r="G43" i="8"/>
  <c r="G40" i="9"/>
  <c r="G100" i="9"/>
  <c r="G13" i="9"/>
  <c r="G69" i="8"/>
  <c r="G60" i="8"/>
  <c r="G103" i="9"/>
  <c r="G65" i="9"/>
  <c r="G102" i="8"/>
  <c r="G105" i="8"/>
  <c r="G56" i="8"/>
  <c r="G28" i="9"/>
  <c r="G30" i="9"/>
  <c r="G90" i="9"/>
  <c r="G47" i="8"/>
  <c r="G34" i="8"/>
  <c r="G54" i="9"/>
  <c r="G19" i="9"/>
  <c r="G21" i="8"/>
  <c r="G32" i="9"/>
  <c r="G99" i="8"/>
  <c r="G46" i="9"/>
  <c r="G17" i="9"/>
  <c r="G52" i="9"/>
  <c r="G11" i="9"/>
  <c r="G23" i="9"/>
  <c r="G107" i="8"/>
  <c r="G12" i="8"/>
  <c r="G111" i="8"/>
  <c r="G79" i="9"/>
  <c r="G36" i="9"/>
  <c r="G88" i="9"/>
  <c r="G51" i="8"/>
  <c r="G106" i="8"/>
  <c r="G110" i="8"/>
  <c r="G56" i="9"/>
  <c r="G39" i="9"/>
  <c r="G82" i="8"/>
  <c r="G34" i="9"/>
  <c r="G72" i="8"/>
  <c r="G9" i="9"/>
  <c r="G97" i="9"/>
  <c r="G86" i="8"/>
  <c r="G92" i="8"/>
  <c r="G62" i="8"/>
  <c r="G27" i="8"/>
  <c r="G94" i="9"/>
  <c r="G74" i="8"/>
  <c r="G75" i="9"/>
  <c r="G36" i="8"/>
  <c r="G96" i="9"/>
  <c r="G81" i="8"/>
  <c r="G61" i="9"/>
  <c r="G66" i="8"/>
  <c r="G29" i="9"/>
  <c r="G93" i="9"/>
  <c r="G61" i="8"/>
  <c r="G93" i="8"/>
  <c r="G59" i="9"/>
  <c r="G85" i="9"/>
  <c r="G76" i="8"/>
  <c r="G90" i="8"/>
  <c r="G64" i="9"/>
  <c r="G78" i="9"/>
  <c r="G73" i="8"/>
  <c r="G71" i="9"/>
  <c r="G24" i="8"/>
  <c r="G75" i="8"/>
  <c r="G52" i="8"/>
  <c r="G26" i="9"/>
  <c r="G44" i="8"/>
  <c r="G89" i="8"/>
  <c r="G20" i="9"/>
  <c r="G63" i="9"/>
  <c r="G18" i="8"/>
  <c r="G96" i="8"/>
  <c r="G16" i="9"/>
  <c r="G22" i="9"/>
  <c r="G101" i="9"/>
  <c r="G37" i="9"/>
  <c r="G85" i="8"/>
  <c r="G108" i="8"/>
  <c r="G109" i="8"/>
  <c r="G53" i="9"/>
  <c r="G37" i="8"/>
  <c r="G51" i="9"/>
  <c r="G48" i="8"/>
  <c r="G71" i="8"/>
  <c r="G38" i="8"/>
  <c r="G14" i="8"/>
  <c r="G83" i="8"/>
  <c r="G81" i="9"/>
  <c r="G68" i="8"/>
  <c r="G22" i="8"/>
  <c r="G14" i="9"/>
  <c r="G91" i="8"/>
  <c r="G55" i="8"/>
  <c r="G95" i="8"/>
  <c r="G25" i="8"/>
  <c r="G98" i="8"/>
  <c r="G76" i="9"/>
  <c r="G17" i="8"/>
  <c r="G35" i="8"/>
  <c r="G25" i="9"/>
  <c r="G53" i="8"/>
  <c r="G33" i="9"/>
  <c r="G31" i="8"/>
  <c r="G79" i="8"/>
  <c r="G103" i="8"/>
  <c r="G77" i="8"/>
  <c r="G45" i="9"/>
  <c r="G57" i="9"/>
  <c r="G60" i="9"/>
  <c r="G29" i="8"/>
  <c r="G28" i="8"/>
  <c r="G77" i="9"/>
  <c r="G101" i="8"/>
  <c r="G67" i="8"/>
  <c r="G38" i="9"/>
  <c r="G16" i="8"/>
  <c r="G49" i="9"/>
  <c r="G87" i="8"/>
  <c r="G62" i="9"/>
  <c r="G9" i="8"/>
  <c r="G89" i="9"/>
  <c r="G68" i="9" l="1"/>
  <c r="G31" i="9"/>
  <c r="G42" i="8"/>
  <c r="G48" i="9"/>
  <c r="G35" i="9"/>
  <c r="G69" i="9"/>
  <c r="G40" i="8"/>
  <c r="G27" i="9"/>
  <c r="G58" i="8"/>
  <c r="G20" i="8"/>
  <c r="G42" i="9"/>
  <c r="D137" i="8" l="1"/>
  <c r="D109" i="8"/>
  <c r="D134" i="8" l="1"/>
  <c r="D6" i="8"/>
  <c r="D124" i="9"/>
  <c r="D118" i="9"/>
  <c r="D129" i="9"/>
  <c r="D133" i="8"/>
  <c r="D130" i="8"/>
  <c r="D132" i="8"/>
  <c r="D115" i="8"/>
  <c r="D127" i="8" s="1"/>
  <c r="D138" i="8"/>
  <c r="D6" i="9"/>
  <c r="D121" i="9"/>
  <c r="D122" i="9"/>
  <c r="D123" i="9"/>
  <c r="D135" i="8"/>
  <c r="D126" i="9"/>
  <c r="C32" i="13"/>
  <c r="D32" i="13" s="1"/>
  <c r="D131" i="8" l="1"/>
  <c r="D129" i="8" s="1"/>
  <c r="D140" i="8" s="1"/>
  <c r="C31" i="13"/>
  <c r="D120" i="9"/>
  <c r="D131" i="9" s="1"/>
  <c r="D126" i="8"/>
  <c r="D128" i="8"/>
  <c r="D114" i="9"/>
  <c r="D117" i="9"/>
  <c r="D119" i="9"/>
  <c r="C33" i="13" l="1"/>
  <c r="D33" i="13" s="1"/>
  <c r="D31" i="13"/>
  <c r="D30" i="13" l="1"/>
</calcChain>
</file>

<file path=xl/comments1.xml><?xml version="1.0" encoding="utf-8"?>
<comments xmlns="http://schemas.openxmlformats.org/spreadsheetml/2006/main">
  <authors>
    <author>lidq</author>
  </authors>
  <commentList>
    <comment ref="E12" authorId="0">
      <text>
        <r>
          <rPr>
            <b/>
            <sz val="9"/>
            <rFont val="宋体"/>
            <family val="3"/>
            <charset val="134"/>
          </rPr>
          <t>lidq:</t>
        </r>
        <r>
          <rPr>
            <sz val="9"/>
            <rFont val="宋体"/>
            <family val="3"/>
            <charset val="134"/>
          </rPr>
          <t xml:space="preserve">
</t>
        </r>
        <r>
          <rPr>
            <sz val="9"/>
            <rFont val="宋体"/>
            <family val="3"/>
            <charset val="134"/>
          </rPr>
          <t>按财政部填报说明：除工资、福利费外，原在其他应付款列示的社会保险、住房公积、工会经费、职工教育经费、非货币福利、辞退福利等各种薪筹，也均在此列示。</t>
        </r>
      </text>
    </comment>
    <comment ref="A19" authorId="0">
      <text>
        <r>
          <rPr>
            <b/>
            <sz val="9"/>
            <rFont val="宋体"/>
            <family val="3"/>
            <charset val="134"/>
          </rPr>
          <t>lidq:</t>
        </r>
        <r>
          <rPr>
            <sz val="9"/>
            <rFont val="宋体"/>
            <family val="3"/>
            <charset val="134"/>
          </rPr>
          <t xml:space="preserve">
</t>
        </r>
        <r>
          <rPr>
            <sz val="9"/>
            <rFont val="宋体"/>
            <family val="3"/>
            <charset val="134"/>
          </rPr>
          <t>上述项目未包括的流动资产，如待摊费用，在此汇总填列。</t>
        </r>
      </text>
    </comment>
    <comment ref="E23" authorId="0">
      <text>
        <r>
          <rPr>
            <b/>
            <sz val="9"/>
            <rFont val="宋体"/>
            <family val="3"/>
            <charset val="134"/>
          </rPr>
          <t>lidq:</t>
        </r>
        <r>
          <rPr>
            <sz val="9"/>
            <rFont val="宋体"/>
            <family val="3"/>
            <charset val="134"/>
          </rPr>
          <t xml:space="preserve">
</t>
        </r>
        <r>
          <rPr>
            <sz val="9"/>
            <rFont val="宋体"/>
            <family val="3"/>
            <charset val="134"/>
          </rPr>
          <t>上述项目未包括的流动负债，如预提费用，在此汇总填列。</t>
        </r>
      </text>
    </comment>
    <comment ref="E57" authorId="0">
      <text>
        <r>
          <rPr>
            <b/>
            <sz val="9"/>
            <rFont val="宋体"/>
            <family val="3"/>
            <charset val="134"/>
          </rPr>
          <t>lidq:</t>
        </r>
        <r>
          <rPr>
            <sz val="9"/>
            <rFont val="宋体"/>
            <family val="3"/>
            <charset val="134"/>
          </rPr>
          <t xml:space="preserve">
</t>
        </r>
        <r>
          <rPr>
            <sz val="9"/>
            <rFont val="宋体"/>
            <family val="3"/>
            <charset val="134"/>
          </rPr>
          <t>反映依据财政部财会[2003]31号文资产清查形成的损失冲减余额。方正所属企业一般没有此项。</t>
        </r>
      </text>
    </comment>
  </commentList>
</comments>
</file>

<file path=xl/comments2.xml><?xml version="1.0" encoding="utf-8"?>
<comments xmlns="http://schemas.openxmlformats.org/spreadsheetml/2006/main">
  <authors>
    <author>lidq</author>
  </authors>
  <commentList>
    <comment ref="A5" authorId="0">
      <text>
        <r>
          <rPr>
            <b/>
            <sz val="9"/>
            <rFont val="宋体"/>
            <family val="3"/>
            <charset val="134"/>
          </rPr>
          <t>lidq:</t>
        </r>
        <r>
          <rPr>
            <sz val="9"/>
            <rFont val="宋体"/>
            <family val="3"/>
            <charset val="134"/>
          </rPr>
          <t xml:space="preserve">
</t>
        </r>
        <r>
          <rPr>
            <sz val="9"/>
            <rFont val="宋体"/>
            <family val="3"/>
            <charset val="134"/>
          </rPr>
          <t>一般等于营业收入。</t>
        </r>
      </text>
    </comment>
    <comment ref="A6" authorId="0">
      <text>
        <r>
          <rPr>
            <b/>
            <sz val="9"/>
            <rFont val="宋体"/>
            <family val="3"/>
            <charset val="134"/>
          </rPr>
          <t>lidq:</t>
        </r>
        <r>
          <rPr>
            <sz val="9"/>
            <rFont val="宋体"/>
            <family val="3"/>
            <charset val="134"/>
          </rPr>
          <t xml:space="preserve">
</t>
        </r>
        <r>
          <rPr>
            <sz val="9"/>
            <rFont val="宋体"/>
            <family val="3"/>
            <charset val="134"/>
          </rPr>
          <t>一般等于主营业务收入加上其他业务收入。</t>
        </r>
      </text>
    </comment>
    <comment ref="A9" authorId="0">
      <text>
        <r>
          <rPr>
            <b/>
            <sz val="9"/>
            <rFont val="宋体"/>
            <family val="3"/>
            <charset val="134"/>
          </rPr>
          <t>lidq:</t>
        </r>
        <r>
          <rPr>
            <sz val="9"/>
            <rFont val="宋体"/>
            <family val="3"/>
            <charset val="134"/>
          </rPr>
          <t xml:space="preserve">
</t>
        </r>
        <r>
          <rPr>
            <sz val="9"/>
            <rFont val="宋体"/>
            <family val="3"/>
            <charset val="134"/>
          </rPr>
          <t>一般等于营业成本。</t>
        </r>
      </text>
    </comment>
    <comment ref="A10" authorId="0">
      <text>
        <r>
          <rPr>
            <b/>
            <sz val="9"/>
            <rFont val="宋体"/>
            <family val="3"/>
            <charset val="134"/>
          </rPr>
          <t>lidq:</t>
        </r>
        <r>
          <rPr>
            <sz val="9"/>
            <rFont val="宋体"/>
            <family val="3"/>
            <charset val="134"/>
          </rPr>
          <t xml:space="preserve">
</t>
        </r>
        <r>
          <rPr>
            <sz val="9"/>
            <rFont val="宋体"/>
            <family val="3"/>
            <charset val="134"/>
          </rPr>
          <t>一般等于主营业务成本加上其他业务成本。</t>
        </r>
      </text>
    </comment>
    <comment ref="A13" authorId="0">
      <text>
        <r>
          <rPr>
            <b/>
            <sz val="9"/>
            <rFont val="宋体"/>
            <family val="3"/>
            <charset val="134"/>
          </rPr>
          <t>lidq:</t>
        </r>
        <r>
          <rPr>
            <sz val="9"/>
            <rFont val="宋体"/>
            <family val="3"/>
            <charset val="134"/>
          </rPr>
          <t xml:space="preserve">
</t>
        </r>
        <r>
          <rPr>
            <sz val="9"/>
            <rFont val="宋体"/>
            <family val="3"/>
            <charset val="134"/>
          </rPr>
          <t>以下至投资收益各项目为与营业总收入、营业总成本并列的项目。</t>
        </r>
      </text>
    </comment>
    <comment ref="A18" authorId="0">
      <text>
        <r>
          <rPr>
            <b/>
            <sz val="9"/>
            <rFont val="宋体"/>
            <family val="3"/>
            <charset val="134"/>
          </rPr>
          <t>lidq:</t>
        </r>
        <r>
          <rPr>
            <sz val="9"/>
            <rFont val="宋体"/>
            <family val="3"/>
            <charset val="134"/>
          </rPr>
          <t xml:space="preserve">
</t>
        </r>
        <r>
          <rPr>
            <sz val="9"/>
            <rFont val="宋体"/>
            <family val="3"/>
            <charset val="134"/>
          </rPr>
          <t>如果汇兑净损益&gt;=0，则本项数&gt;=利息支出-利息收入+汇兑净损益。</t>
        </r>
      </text>
    </comment>
    <comment ref="A20" authorId="0">
      <text>
        <r>
          <rPr>
            <b/>
            <sz val="9"/>
            <rFont val="宋体"/>
            <family val="3"/>
            <charset val="134"/>
          </rPr>
          <t>lidq:</t>
        </r>
        <r>
          <rPr>
            <sz val="9"/>
            <rFont val="宋体"/>
            <family val="3"/>
            <charset val="134"/>
          </rPr>
          <t xml:space="preserve">
</t>
        </r>
        <r>
          <rPr>
            <sz val="9"/>
            <rFont val="宋体"/>
            <family val="3"/>
            <charset val="134"/>
          </rPr>
          <t>利息收入统一规定按正数填列。</t>
        </r>
      </text>
    </comment>
    <comment ref="A22"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执行新准则企业填报。执行企业会计制度及行业制度企业，有关减值准备本期发生数仍在管理费用、营业外支出等科目列示。</t>
        </r>
      </text>
    </comment>
    <comment ref="A24"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执行新准则企业填报。执行企业会计制度及行业制度企业，无此项内容。</t>
        </r>
      </text>
    </comment>
    <comment ref="A47"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 ref="A48"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List>
</comments>
</file>

<file path=xl/comments3.xml><?xml version="1.0" encoding="utf-8"?>
<comments xmlns="http://schemas.openxmlformats.org/spreadsheetml/2006/main">
  <authors>
    <author>lidq</author>
  </authors>
  <commentList>
    <comment ref="A5" authorId="0">
      <text>
        <r>
          <rPr>
            <b/>
            <sz val="9"/>
            <rFont val="宋体"/>
            <family val="3"/>
            <charset val="134"/>
          </rPr>
          <t>lidq:</t>
        </r>
        <r>
          <rPr>
            <sz val="9"/>
            <rFont val="宋体"/>
            <family val="3"/>
            <charset val="134"/>
          </rPr>
          <t xml:space="preserve">
</t>
        </r>
        <r>
          <rPr>
            <sz val="9"/>
            <rFont val="宋体"/>
            <family val="3"/>
            <charset val="134"/>
          </rPr>
          <t>一般等于营业收入。</t>
        </r>
      </text>
    </comment>
    <comment ref="A6" authorId="0">
      <text>
        <r>
          <rPr>
            <b/>
            <sz val="9"/>
            <rFont val="宋体"/>
            <family val="3"/>
            <charset val="134"/>
          </rPr>
          <t>lidq:</t>
        </r>
        <r>
          <rPr>
            <sz val="9"/>
            <rFont val="宋体"/>
            <family val="3"/>
            <charset val="134"/>
          </rPr>
          <t xml:space="preserve">
</t>
        </r>
        <r>
          <rPr>
            <sz val="9"/>
            <rFont val="宋体"/>
            <family val="3"/>
            <charset val="134"/>
          </rPr>
          <t>一般等于主营业务收入加上其他业务收入。</t>
        </r>
      </text>
    </comment>
    <comment ref="A9" authorId="0">
      <text>
        <r>
          <rPr>
            <b/>
            <sz val="9"/>
            <rFont val="宋体"/>
            <family val="3"/>
            <charset val="134"/>
          </rPr>
          <t>lidq:</t>
        </r>
        <r>
          <rPr>
            <sz val="9"/>
            <rFont val="宋体"/>
            <family val="3"/>
            <charset val="134"/>
          </rPr>
          <t xml:space="preserve">
</t>
        </r>
        <r>
          <rPr>
            <sz val="9"/>
            <rFont val="宋体"/>
            <family val="3"/>
            <charset val="134"/>
          </rPr>
          <t>一般等于营业成本。</t>
        </r>
      </text>
    </comment>
    <comment ref="A10" authorId="0">
      <text>
        <r>
          <rPr>
            <b/>
            <sz val="9"/>
            <rFont val="宋体"/>
            <family val="3"/>
            <charset val="134"/>
          </rPr>
          <t>lidq:</t>
        </r>
        <r>
          <rPr>
            <sz val="9"/>
            <rFont val="宋体"/>
            <family val="3"/>
            <charset val="134"/>
          </rPr>
          <t xml:space="preserve">
</t>
        </r>
        <r>
          <rPr>
            <sz val="9"/>
            <rFont val="宋体"/>
            <family val="3"/>
            <charset val="134"/>
          </rPr>
          <t>一般等于主营业务成本加上其他业务成本。</t>
        </r>
      </text>
    </comment>
    <comment ref="A13" authorId="0">
      <text>
        <r>
          <rPr>
            <b/>
            <sz val="9"/>
            <rFont val="宋体"/>
            <family val="3"/>
            <charset val="134"/>
          </rPr>
          <t>lidq:</t>
        </r>
        <r>
          <rPr>
            <sz val="9"/>
            <rFont val="宋体"/>
            <family val="3"/>
            <charset val="134"/>
          </rPr>
          <t xml:space="preserve">
</t>
        </r>
        <r>
          <rPr>
            <sz val="9"/>
            <rFont val="宋体"/>
            <family val="3"/>
            <charset val="134"/>
          </rPr>
          <t>以下至投资收益各项目为与营业总收入、营业总成本并列的项目。</t>
        </r>
      </text>
    </comment>
    <comment ref="A18" authorId="0">
      <text>
        <r>
          <rPr>
            <b/>
            <sz val="9"/>
            <rFont val="宋体"/>
            <family val="3"/>
            <charset val="134"/>
          </rPr>
          <t>lidq:</t>
        </r>
        <r>
          <rPr>
            <sz val="9"/>
            <rFont val="宋体"/>
            <family val="3"/>
            <charset val="134"/>
          </rPr>
          <t xml:space="preserve">
</t>
        </r>
        <r>
          <rPr>
            <sz val="9"/>
            <rFont val="宋体"/>
            <family val="3"/>
            <charset val="134"/>
          </rPr>
          <t>如果汇兑净损益&gt;=0，则本项数&gt;=利息支出-利息收入+汇兑净损益。</t>
        </r>
      </text>
    </comment>
    <comment ref="A20" authorId="0">
      <text>
        <r>
          <rPr>
            <b/>
            <sz val="9"/>
            <rFont val="宋体"/>
            <family val="3"/>
            <charset val="134"/>
          </rPr>
          <t>lidq:</t>
        </r>
        <r>
          <rPr>
            <sz val="9"/>
            <rFont val="宋体"/>
            <family val="3"/>
            <charset val="134"/>
          </rPr>
          <t xml:space="preserve">
</t>
        </r>
        <r>
          <rPr>
            <sz val="9"/>
            <rFont val="宋体"/>
            <family val="3"/>
            <charset val="134"/>
          </rPr>
          <t>利息收入统一规定按正数填列。</t>
        </r>
      </text>
    </comment>
    <comment ref="A22"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执行新准则企业填报。执行企业会计制度及行业制度企业，有关减值准备本期发生数仍在管理费用、营业外支出等科目列示。</t>
        </r>
      </text>
    </comment>
    <comment ref="A24" authorId="0">
      <text>
        <r>
          <rPr>
            <b/>
            <sz val="9"/>
            <rFont val="宋体"/>
            <family val="3"/>
            <charset val="134"/>
          </rPr>
          <t>lidq:</t>
        </r>
        <r>
          <rPr>
            <sz val="9"/>
            <rFont val="宋体"/>
            <family val="3"/>
            <charset val="134"/>
          </rPr>
          <t xml:space="preserve">
</t>
        </r>
        <r>
          <rPr>
            <sz val="9"/>
            <rFont val="宋体"/>
            <family val="3"/>
            <charset val="134"/>
          </rPr>
          <t>执行新准则企业填报。执行企业会计制度及行业制度企业，无此项内容。</t>
        </r>
      </text>
    </comment>
    <comment ref="A46"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 ref="A47" authorId="0">
      <text>
        <r>
          <rPr>
            <b/>
            <sz val="9"/>
            <rFont val="宋体"/>
            <family val="3"/>
            <charset val="134"/>
          </rPr>
          <t>lidq:</t>
        </r>
        <r>
          <rPr>
            <sz val="9"/>
            <rFont val="宋体"/>
            <family val="3"/>
            <charset val="134"/>
          </rPr>
          <t xml:space="preserve">
</t>
        </r>
        <r>
          <rPr>
            <sz val="9"/>
            <rFont val="宋体"/>
            <family val="3"/>
            <charset val="134"/>
          </rPr>
          <t>计算复杂，未执行新准则企业不填。</t>
        </r>
      </text>
    </comment>
  </commentList>
</comments>
</file>

<file path=xl/comments4.xml><?xml version="1.0" encoding="utf-8"?>
<comments xmlns="http://schemas.openxmlformats.org/spreadsheetml/2006/main">
  <authors>
    <author>lidq</author>
    <author>huahuihui</author>
    <author>fulu.zy</author>
  </authors>
  <commentList>
    <comment ref="A5" authorId="0">
      <text>
        <r>
          <rPr>
            <b/>
            <sz val="9"/>
            <color indexed="81"/>
            <rFont val="宋体"/>
            <family val="3"/>
            <charset val="134"/>
          </rPr>
          <t>lidq:</t>
        </r>
        <r>
          <rPr>
            <sz val="9"/>
            <color indexed="81"/>
            <rFont val="宋体"/>
            <family val="3"/>
            <charset val="134"/>
          </rPr>
          <t xml:space="preserve">
一般等于营业收入。</t>
        </r>
      </text>
    </comment>
    <comment ref="P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C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P5" authorId="1">
      <text>
        <r>
          <rPr>
            <b/>
            <sz val="9"/>
            <color indexed="81"/>
            <rFont val="Tahoma"/>
            <family val="2"/>
          </rPr>
          <t>huahuihui:</t>
        </r>
        <r>
          <rPr>
            <sz val="9"/>
            <color indexed="81"/>
            <rFont val="Tahoma"/>
            <family val="2"/>
          </rPr>
          <t xml:space="preserve">
</t>
        </r>
        <r>
          <rPr>
            <sz val="9"/>
            <color indexed="81"/>
            <rFont val="宋体"/>
            <family val="3"/>
            <charset val="134"/>
          </rPr>
          <t>截止</t>
        </r>
        <r>
          <rPr>
            <sz val="9"/>
            <color indexed="81"/>
            <rFont val="Tahoma"/>
            <family val="2"/>
          </rPr>
          <t>2015</t>
        </r>
        <r>
          <rPr>
            <sz val="9"/>
            <color indexed="81"/>
            <rFont val="宋体"/>
            <family val="3"/>
            <charset val="134"/>
          </rPr>
          <t>年底累计数据</t>
        </r>
      </text>
    </comment>
    <comment ref="A6" authorId="0">
      <text>
        <r>
          <rPr>
            <b/>
            <sz val="9"/>
            <color indexed="81"/>
            <rFont val="宋体"/>
            <family val="3"/>
            <charset val="134"/>
          </rPr>
          <t>lidq:</t>
        </r>
        <r>
          <rPr>
            <sz val="9"/>
            <color indexed="81"/>
            <rFont val="宋体"/>
            <family val="3"/>
            <charset val="134"/>
          </rPr>
          <t xml:space="preserve">
一般等于主营业务收入加上其他业务收入。</t>
        </r>
      </text>
    </comment>
    <comment ref="C7" authorId="2">
      <text>
        <r>
          <rPr>
            <b/>
            <sz val="9"/>
            <color indexed="81"/>
            <rFont val="宋体"/>
            <family val="3"/>
            <charset val="134"/>
          </rPr>
          <t>fulu.zy:</t>
        </r>
        <r>
          <rPr>
            <sz val="9"/>
            <color indexed="81"/>
            <rFont val="宋体"/>
            <family val="3"/>
            <charset val="134"/>
          </rPr>
          <t xml:space="preserve">
等于“O6”，本项目为现房销售且划转100套房至全子子公司未实现真正销售，这边直接加上</t>
        </r>
      </text>
    </comment>
    <comment ref="A9" authorId="0">
      <text>
        <r>
          <rPr>
            <b/>
            <sz val="9"/>
            <color indexed="81"/>
            <rFont val="宋体"/>
            <family val="3"/>
            <charset val="134"/>
          </rPr>
          <t>lidq:</t>
        </r>
        <r>
          <rPr>
            <sz val="9"/>
            <color indexed="81"/>
            <rFont val="宋体"/>
            <family val="3"/>
            <charset val="134"/>
          </rPr>
          <t xml:space="preserve">
一般等于营业成本。</t>
        </r>
      </text>
    </comment>
    <comment ref="A10" authorId="0">
      <text>
        <r>
          <rPr>
            <b/>
            <sz val="9"/>
            <color indexed="81"/>
            <rFont val="宋体"/>
            <family val="3"/>
            <charset val="134"/>
          </rPr>
          <t>lidq:</t>
        </r>
        <r>
          <rPr>
            <sz val="9"/>
            <color indexed="81"/>
            <rFont val="宋体"/>
            <family val="3"/>
            <charset val="134"/>
          </rPr>
          <t xml:space="preserve">
一般等于主营业务成本加上其他业务成本。</t>
        </r>
      </text>
    </comment>
    <comment ref="C11" authorId="2">
      <text>
        <r>
          <rPr>
            <b/>
            <sz val="9"/>
            <color indexed="81"/>
            <rFont val="宋体"/>
            <family val="3"/>
            <charset val="134"/>
          </rPr>
          <t>fulu.zy:</t>
        </r>
        <r>
          <rPr>
            <sz val="9"/>
            <color indexed="81"/>
            <rFont val="宋体"/>
            <family val="3"/>
            <charset val="134"/>
          </rPr>
          <t xml:space="preserve">
等于“AO6”</t>
        </r>
      </text>
    </comment>
    <comment ref="A13" authorId="0">
      <text>
        <r>
          <rPr>
            <b/>
            <sz val="9"/>
            <color indexed="81"/>
            <rFont val="宋体"/>
            <family val="3"/>
            <charset val="134"/>
          </rPr>
          <t>lidq:</t>
        </r>
        <r>
          <rPr>
            <sz val="9"/>
            <color indexed="81"/>
            <rFont val="宋体"/>
            <family val="3"/>
            <charset val="134"/>
          </rPr>
          <t xml:space="preserve">
以下至投资收益各项目为与营业总收入、营业总成本并列的项目。</t>
        </r>
      </text>
    </comment>
    <comment ref="C13" authorId="2">
      <text>
        <r>
          <rPr>
            <b/>
            <sz val="9"/>
            <color indexed="81"/>
            <rFont val="宋体"/>
            <family val="3"/>
            <charset val="134"/>
          </rPr>
          <t>fulu.zy:</t>
        </r>
        <r>
          <rPr>
            <sz val="9"/>
            <color indexed="81"/>
            <rFont val="宋体"/>
            <family val="3"/>
            <charset val="134"/>
          </rPr>
          <t xml:space="preserve">
等于"C56"
此为车船税，非收入相关税金，2017年全生命无房款收入，所以此处未按原公式填写</t>
        </r>
      </text>
    </comment>
    <comment ref="A18" authorId="0">
      <text>
        <r>
          <rPr>
            <b/>
            <sz val="9"/>
            <color indexed="81"/>
            <rFont val="宋体"/>
            <family val="3"/>
            <charset val="134"/>
          </rPr>
          <t>lidq:</t>
        </r>
        <r>
          <rPr>
            <sz val="9"/>
            <color indexed="81"/>
            <rFont val="宋体"/>
            <family val="3"/>
            <charset val="134"/>
          </rPr>
          <t xml:space="preserve">
如果汇兑净损益&gt;=0，则本项数&gt;=利息支出-利息收入+汇兑净损益。</t>
        </r>
      </text>
    </comment>
    <comment ref="A20" authorId="0">
      <text>
        <r>
          <rPr>
            <b/>
            <sz val="9"/>
            <color indexed="81"/>
            <rFont val="宋体"/>
            <family val="3"/>
            <charset val="134"/>
          </rPr>
          <t>lidq:</t>
        </r>
        <r>
          <rPr>
            <sz val="9"/>
            <color indexed="81"/>
            <rFont val="宋体"/>
            <family val="3"/>
            <charset val="134"/>
          </rPr>
          <t xml:space="preserve">
利息收入统一规定按正数填列。</t>
        </r>
      </text>
    </comment>
    <comment ref="A22" authorId="0">
      <text>
        <r>
          <rPr>
            <b/>
            <sz val="9"/>
            <color indexed="81"/>
            <rFont val="宋体"/>
            <family val="3"/>
            <charset val="134"/>
          </rPr>
          <t>lidq:</t>
        </r>
        <r>
          <rPr>
            <sz val="9"/>
            <color indexed="81"/>
            <rFont val="宋体"/>
            <family val="3"/>
            <charset val="134"/>
          </rPr>
          <t xml:space="preserve">
执行新准则企业填报。执行企业会计制度及行业制度企业，有关减值准备本期发生数仍在管理费用、营业外支出等科目列示。</t>
        </r>
      </text>
    </comment>
    <comment ref="A24" authorId="0">
      <text>
        <r>
          <rPr>
            <b/>
            <sz val="9"/>
            <color indexed="81"/>
            <rFont val="宋体"/>
            <family val="3"/>
            <charset val="134"/>
          </rPr>
          <t>lidq:</t>
        </r>
        <r>
          <rPr>
            <sz val="9"/>
            <color indexed="81"/>
            <rFont val="宋体"/>
            <family val="3"/>
            <charset val="134"/>
          </rPr>
          <t xml:space="preserve">
执行新准则企业填报。执行企业会计制度及行业制度企业，无此项内容。</t>
        </r>
      </text>
    </comment>
    <comment ref="A46" authorId="0">
      <text>
        <r>
          <rPr>
            <b/>
            <sz val="9"/>
            <color indexed="81"/>
            <rFont val="宋体"/>
            <family val="3"/>
            <charset val="134"/>
          </rPr>
          <t>lidq:</t>
        </r>
        <r>
          <rPr>
            <sz val="9"/>
            <color indexed="81"/>
            <rFont val="宋体"/>
            <family val="3"/>
            <charset val="134"/>
          </rPr>
          <t xml:space="preserve">
计算复杂，未执行新准则企业不填。</t>
        </r>
      </text>
    </comment>
    <comment ref="A47" authorId="0">
      <text>
        <r>
          <rPr>
            <b/>
            <sz val="9"/>
            <color indexed="81"/>
            <rFont val="宋体"/>
            <family val="3"/>
            <charset val="134"/>
          </rPr>
          <t>lidq:</t>
        </r>
        <r>
          <rPr>
            <sz val="9"/>
            <color indexed="81"/>
            <rFont val="宋体"/>
            <family val="3"/>
            <charset val="134"/>
          </rPr>
          <t xml:space="preserve">
计算复杂，未执行新准则企业不填。</t>
        </r>
      </text>
    </comment>
  </commentList>
</comments>
</file>

<file path=xl/comments5.xml><?xml version="1.0" encoding="utf-8"?>
<comments xmlns="http://schemas.openxmlformats.org/spreadsheetml/2006/main">
  <authors>
    <author>lilimin</author>
    <author>lidq</author>
  </authors>
  <commentList>
    <comment ref="E6" authorId="0">
      <text>
        <r>
          <rPr>
            <b/>
            <sz val="9"/>
            <color indexed="81"/>
            <rFont val="宋体"/>
            <family val="3"/>
            <charset val="134"/>
          </rPr>
          <t>lilimin:</t>
        </r>
        <r>
          <rPr>
            <sz val="9"/>
            <color indexed="81"/>
            <rFont val="宋体"/>
            <family val="3"/>
            <charset val="134"/>
          </rPr>
          <t xml:space="preserve">
此处净利润金额为包含少数股东损益金额</t>
        </r>
      </text>
    </comment>
    <comment ref="E22" authorId="1">
      <text>
        <r>
          <rPr>
            <b/>
            <sz val="9"/>
            <color indexed="81"/>
            <rFont val="宋体"/>
            <family val="3"/>
            <charset val="134"/>
          </rPr>
          <t>lidq:</t>
        </r>
        <r>
          <rPr>
            <sz val="9"/>
            <color indexed="81"/>
            <rFont val="宋体"/>
            <family val="3"/>
            <charset val="134"/>
          </rPr>
          <t xml:space="preserve">
上述项目未包含的内容，如待摊、预提的变化等，在此汇总列示。</t>
        </r>
      </text>
    </comment>
  </commentList>
</comments>
</file>

<file path=xl/comments6.xml><?xml version="1.0" encoding="utf-8"?>
<comments xmlns="http://schemas.openxmlformats.org/spreadsheetml/2006/main">
  <authors>
    <author>admin</author>
    <author>xuqin(许勤.资源.杭州地产)</author>
  </authors>
  <commentList>
    <comment ref="C21" authorId="0">
      <text>
        <r>
          <rPr>
            <b/>
            <sz val="9"/>
            <color indexed="81"/>
            <rFont val="Tahoma"/>
            <family val="2"/>
          </rPr>
          <t>admin:</t>
        </r>
        <r>
          <rPr>
            <sz val="9"/>
            <color indexed="81"/>
            <rFont val="Tahoma"/>
            <family val="2"/>
          </rPr>
          <t xml:space="preserve">
</t>
        </r>
        <r>
          <rPr>
            <sz val="9"/>
            <color indexed="81"/>
            <rFont val="宋体"/>
            <family val="3"/>
            <charset val="134"/>
          </rPr>
          <t>不能删</t>
        </r>
      </text>
    </comment>
    <comment ref="B24" authorId="0">
      <text>
        <r>
          <rPr>
            <b/>
            <sz val="9"/>
            <color indexed="81"/>
            <rFont val="Tahoma"/>
            <family val="2"/>
          </rPr>
          <t>admin:</t>
        </r>
        <r>
          <rPr>
            <sz val="9"/>
            <color indexed="81"/>
            <rFont val="Tahoma"/>
            <family val="2"/>
          </rPr>
          <t xml:space="preserve">
</t>
        </r>
        <r>
          <rPr>
            <sz val="9"/>
            <color indexed="81"/>
            <rFont val="宋体"/>
            <family val="3"/>
            <charset val="134"/>
          </rPr>
          <t>工资、福利、折旧、利息都包括；折旧不包括的原因是现金未流出</t>
        </r>
      </text>
    </comment>
    <comment ref="C24" authorId="0">
      <text>
        <r>
          <rPr>
            <b/>
            <sz val="9"/>
            <color indexed="81"/>
            <rFont val="Tahoma"/>
            <family val="2"/>
          </rPr>
          <t>admin:</t>
        </r>
        <r>
          <rPr>
            <sz val="9"/>
            <color indexed="81"/>
            <rFont val="Tahoma"/>
            <family val="2"/>
          </rPr>
          <t xml:space="preserve">
</t>
        </r>
        <r>
          <rPr>
            <sz val="9"/>
            <color indexed="81"/>
            <rFont val="宋体"/>
            <family val="3"/>
            <charset val="134"/>
          </rPr>
          <t>手工输入</t>
        </r>
      </text>
    </comment>
    <comment ref="C56" authorId="1">
      <text>
        <r>
          <rPr>
            <b/>
            <sz val="9"/>
            <color indexed="81"/>
            <rFont val="宋体"/>
            <family val="3"/>
            <charset val="134"/>
          </rPr>
          <t>xuqin(许勤.资源.杭州地产):</t>
        </r>
        <r>
          <rPr>
            <sz val="9"/>
            <color indexed="81"/>
            <rFont val="宋体"/>
            <family val="3"/>
            <charset val="134"/>
          </rPr>
          <t xml:space="preserve">
西部信托1597840000</t>
        </r>
      </text>
    </comment>
  </commentList>
</comments>
</file>

<file path=xl/comments7.xml><?xml version="1.0" encoding="utf-8"?>
<comments xmlns="http://schemas.openxmlformats.org/spreadsheetml/2006/main">
  <authors>
    <author>lidq</author>
    <author>lilimin</author>
  </authors>
  <commentList>
    <comment ref="F6" authorId="0">
      <text>
        <r>
          <rPr>
            <b/>
            <sz val="9"/>
            <rFont val="宋体"/>
            <family val="3"/>
            <charset val="134"/>
          </rPr>
          <t>lidq:</t>
        </r>
        <r>
          <rPr>
            <sz val="9"/>
            <rFont val="宋体"/>
            <family val="3"/>
            <charset val="134"/>
          </rPr>
          <t xml:space="preserve">
</t>
        </r>
        <r>
          <rPr>
            <sz val="9"/>
            <rFont val="宋体"/>
            <family val="3"/>
            <charset val="134"/>
          </rPr>
          <t>金融企业填报。</t>
        </r>
      </text>
    </comment>
    <comment ref="A8" authorId="1">
      <text>
        <r>
          <rPr>
            <b/>
            <sz val="9"/>
            <rFont val="宋体"/>
            <family val="3"/>
            <charset val="134"/>
          </rPr>
          <t>lilimin:</t>
        </r>
        <r>
          <rPr>
            <sz val="9"/>
            <rFont val="宋体"/>
            <family val="3"/>
            <charset val="134"/>
          </rPr>
          <t xml:space="preserve">
</t>
        </r>
        <r>
          <rPr>
            <sz val="9"/>
            <rFont val="宋体"/>
            <family val="3"/>
            <charset val="134"/>
          </rPr>
          <t>如有，请分项注明变更原因及金额</t>
        </r>
      </text>
    </comment>
    <comment ref="A9" authorId="1">
      <text>
        <r>
          <rPr>
            <b/>
            <sz val="9"/>
            <rFont val="宋体"/>
            <family val="3"/>
            <charset val="134"/>
          </rPr>
          <t>lilimin:</t>
        </r>
        <r>
          <rPr>
            <sz val="9"/>
            <rFont val="宋体"/>
            <family val="3"/>
            <charset val="134"/>
          </rPr>
          <t xml:space="preserve">
</t>
        </r>
        <r>
          <rPr>
            <sz val="9"/>
            <rFont val="宋体"/>
            <family val="3"/>
            <charset val="134"/>
          </rPr>
          <t>如有，请分项注明差错原因及金额</t>
        </r>
      </text>
    </comment>
  </commentList>
</comments>
</file>

<file path=xl/comments8.xml><?xml version="1.0" encoding="utf-8"?>
<comments xmlns="http://schemas.openxmlformats.org/spreadsheetml/2006/main">
  <authors>
    <author>xuqin</author>
    <author>ecfo</author>
    <author>admin</author>
  </authors>
  <commentList>
    <comment ref="E6" authorId="0">
      <text>
        <r>
          <rPr>
            <b/>
            <sz val="9"/>
            <color indexed="81"/>
            <rFont val="Tahoma"/>
            <family val="2"/>
            <charset val="134"/>
          </rPr>
          <t>xuqin:</t>
        </r>
        <r>
          <rPr>
            <sz val="9"/>
            <color indexed="81"/>
            <rFont val="Tahoma"/>
            <family val="2"/>
            <charset val="134"/>
          </rPr>
          <t xml:space="preserve">
</t>
        </r>
        <r>
          <rPr>
            <sz val="9"/>
            <color indexed="81"/>
            <rFont val="宋体"/>
            <family val="3"/>
            <charset val="134"/>
          </rPr>
          <t>把</t>
        </r>
        <r>
          <rPr>
            <sz val="9"/>
            <color indexed="81"/>
            <rFont val="Tahoma"/>
            <family val="2"/>
            <charset val="134"/>
          </rPr>
          <t>1500</t>
        </r>
        <r>
          <rPr>
            <sz val="9"/>
            <color indexed="81"/>
            <rFont val="宋体"/>
            <family val="3"/>
            <charset val="134"/>
          </rPr>
          <t>（车船税）调入营业税金及附加，</t>
        </r>
        <r>
          <rPr>
            <sz val="9"/>
            <color indexed="81"/>
            <rFont val="Tahoma"/>
            <family val="2"/>
            <charset val="134"/>
          </rPr>
          <t>11月起直接复制</t>
        </r>
      </text>
    </comment>
    <comment ref="A10" authorId="1">
      <text>
        <r>
          <rPr>
            <b/>
            <sz val="9"/>
            <rFont val="宋体"/>
            <family val="3"/>
            <charset val="134"/>
          </rPr>
          <t>含残疾人就业保障金和小企业欠薪保障金。</t>
        </r>
      </text>
    </comment>
    <comment ref="D31" authorId="2">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E31" authorId="2">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A33" authorId="1">
      <text>
        <r>
          <rPr>
            <b/>
            <sz val="9"/>
            <rFont val="宋体"/>
            <family val="3"/>
            <charset val="134"/>
          </rPr>
          <t>汽车修理费在车辆费用反映。</t>
        </r>
        <r>
          <rPr>
            <sz val="9"/>
            <rFont val="Tahoma"/>
            <family val="2"/>
          </rPr>
          <t xml:space="preserve">
</t>
        </r>
      </text>
    </comment>
    <comment ref="D34" authorId="2">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E34" authorId="2">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F42" authorId="2">
      <text>
        <r>
          <rPr>
            <b/>
            <sz val="9"/>
            <color indexed="81"/>
            <rFont val="Tahoma"/>
            <family val="2"/>
          </rPr>
          <t>admin:</t>
        </r>
        <r>
          <rPr>
            <sz val="9"/>
            <color indexed="81"/>
            <rFont val="Tahoma"/>
            <family val="2"/>
          </rPr>
          <t xml:space="preserve">
</t>
        </r>
        <r>
          <rPr>
            <sz val="9"/>
            <color indexed="81"/>
            <rFont val="宋体"/>
            <family val="3"/>
            <charset val="134"/>
          </rPr>
          <t>下次让林姐入开发间接费</t>
        </r>
      </text>
    </comment>
    <comment ref="A86" authorId="1">
      <text>
        <r>
          <rPr>
            <b/>
            <sz val="9"/>
            <rFont val="Tahoma"/>
            <family val="2"/>
          </rPr>
          <t>1.78-1.84</t>
        </r>
        <r>
          <rPr>
            <b/>
            <sz val="9"/>
            <rFont val="宋体"/>
            <family val="3"/>
            <charset val="134"/>
          </rPr>
          <t>科目主要为金融类公司使用。</t>
        </r>
      </text>
    </comment>
  </commentList>
</comments>
</file>

<file path=xl/comments9.xml><?xml version="1.0" encoding="utf-8"?>
<comments xmlns="http://schemas.openxmlformats.org/spreadsheetml/2006/main">
  <authors>
    <author>xuqin</author>
    <author>admin</author>
    <author>ecfo</author>
    <author>linyujing</author>
  </authors>
  <commentList>
    <comment ref="E6" authorId="0">
      <text>
        <r>
          <rPr>
            <b/>
            <sz val="9"/>
            <color indexed="81"/>
            <rFont val="Tahoma"/>
            <family val="2"/>
            <charset val="134"/>
          </rPr>
          <t>xuqin:</t>
        </r>
        <r>
          <rPr>
            <sz val="9"/>
            <color indexed="81"/>
            <rFont val="Tahoma"/>
            <family val="2"/>
            <charset val="134"/>
          </rPr>
          <t xml:space="preserve">
9月起，直接复制上年数据就可以</t>
        </r>
      </text>
    </comment>
    <comment ref="D7" authorId="1">
      <text>
        <r>
          <rPr>
            <b/>
            <sz val="9"/>
            <color indexed="81"/>
            <rFont val="Tahoma"/>
            <family val="2"/>
            <charset val="134"/>
          </rPr>
          <t>admin:</t>
        </r>
        <r>
          <rPr>
            <sz val="9"/>
            <color indexed="81"/>
            <rFont val="Tahoma"/>
            <family val="2"/>
            <charset val="134"/>
          </rPr>
          <t xml:space="preserve">
做4月数据时把后面数删除</t>
        </r>
      </text>
    </comment>
    <comment ref="E7" authorId="1">
      <text>
        <r>
          <rPr>
            <b/>
            <sz val="9"/>
            <color indexed="81"/>
            <rFont val="Tahoma"/>
            <family val="2"/>
            <charset val="134"/>
          </rPr>
          <t>admin:</t>
        </r>
        <r>
          <rPr>
            <sz val="9"/>
            <color indexed="81"/>
            <rFont val="Tahoma"/>
            <family val="2"/>
            <charset val="134"/>
          </rPr>
          <t xml:space="preserve">
做4月数据时把后面数删除</t>
        </r>
      </text>
    </comment>
    <comment ref="A10" authorId="2">
      <text>
        <r>
          <rPr>
            <b/>
            <sz val="9"/>
            <rFont val="宋体"/>
            <family val="3"/>
            <charset val="134"/>
          </rPr>
          <t>含残疾人就业保障金和小企业欠薪保障金。</t>
        </r>
      </text>
    </comment>
    <comment ref="A33" authorId="2">
      <text>
        <r>
          <rPr>
            <b/>
            <sz val="9"/>
            <rFont val="宋体"/>
            <family val="3"/>
            <charset val="134"/>
          </rPr>
          <t>汽车修理费在车辆费用反映。</t>
        </r>
        <r>
          <rPr>
            <sz val="9"/>
            <rFont val="Tahoma"/>
            <family val="2"/>
          </rPr>
          <t xml:space="preserve">
</t>
        </r>
      </text>
    </comment>
    <comment ref="D69" authorId="3">
      <text>
        <r>
          <rPr>
            <b/>
            <sz val="9"/>
            <rFont val="Tahoma"/>
            <family val="2"/>
          </rPr>
          <t>linyujing:</t>
        </r>
        <r>
          <rPr>
            <sz val="9"/>
            <rFont val="Tahoma"/>
            <family val="2"/>
          </rPr>
          <t xml:space="preserve">
</t>
        </r>
        <r>
          <rPr>
            <sz val="9"/>
            <rFont val="宋体"/>
            <family val="3"/>
            <charset val="134"/>
          </rPr>
          <t>外卖场合并一起</t>
        </r>
      </text>
    </comment>
    <comment ref="E69" authorId="3">
      <text>
        <r>
          <rPr>
            <b/>
            <sz val="9"/>
            <rFont val="Tahoma"/>
            <family val="2"/>
          </rPr>
          <t>linyujing:</t>
        </r>
        <r>
          <rPr>
            <sz val="9"/>
            <rFont val="Tahoma"/>
            <family val="2"/>
          </rPr>
          <t xml:space="preserve">
</t>
        </r>
        <r>
          <rPr>
            <sz val="9"/>
            <rFont val="宋体"/>
            <family val="3"/>
            <charset val="134"/>
          </rPr>
          <t>外卖场合并一起</t>
        </r>
      </text>
    </comment>
    <comment ref="D71" authorId="0">
      <text>
        <r>
          <rPr>
            <b/>
            <sz val="9"/>
            <rFont val="Tahoma"/>
            <family val="2"/>
          </rPr>
          <t>xuqin:</t>
        </r>
        <r>
          <rPr>
            <sz val="9"/>
            <rFont val="Tahoma"/>
            <family val="2"/>
          </rPr>
          <t xml:space="preserve">
</t>
        </r>
        <r>
          <rPr>
            <sz val="9"/>
            <rFont val="宋体"/>
            <family val="3"/>
            <charset val="134"/>
          </rPr>
          <t>销售物料也在此</t>
        </r>
      </text>
    </comment>
    <comment ref="E71" authorId="0">
      <text>
        <r>
          <rPr>
            <b/>
            <sz val="9"/>
            <rFont val="Tahoma"/>
            <family val="2"/>
          </rPr>
          <t>xuqin:</t>
        </r>
        <r>
          <rPr>
            <sz val="9"/>
            <rFont val="Tahoma"/>
            <family val="2"/>
          </rPr>
          <t xml:space="preserve">
</t>
        </r>
        <r>
          <rPr>
            <sz val="9"/>
            <rFont val="宋体"/>
            <family val="3"/>
            <charset val="134"/>
          </rPr>
          <t>销售物料也在此</t>
        </r>
      </text>
    </comment>
    <comment ref="A85" authorId="2">
      <text>
        <r>
          <rPr>
            <b/>
            <sz val="9"/>
            <rFont val="Tahoma"/>
            <family val="2"/>
          </rPr>
          <t>1.78-1.84</t>
        </r>
        <r>
          <rPr>
            <b/>
            <sz val="9"/>
            <rFont val="宋体"/>
            <family val="3"/>
            <charset val="134"/>
          </rPr>
          <t>科目主要为金融类公司使用。</t>
        </r>
      </text>
    </comment>
    <comment ref="A104" authorId="0">
      <text>
        <r>
          <rPr>
            <b/>
            <sz val="9"/>
            <rFont val="Tahoma"/>
            <family val="2"/>
          </rPr>
          <t>xuqin:</t>
        </r>
        <r>
          <rPr>
            <sz val="9"/>
            <rFont val="Tahoma"/>
            <family val="2"/>
          </rPr>
          <t xml:space="preserve">
</t>
        </r>
        <r>
          <rPr>
            <sz val="9"/>
            <rFont val="宋体"/>
            <family val="3"/>
            <charset val="134"/>
          </rPr>
          <t>销售物料、外卖场及其他都放此处</t>
        </r>
      </text>
    </comment>
  </commentList>
</comments>
</file>

<file path=xl/comments10.xml><?xml version="1.0" encoding="utf-8"?>
<comments xmlns="http://schemas.openxmlformats.org/spreadsheetml/2006/main">
  <authors>
    <author>huangyan(黄艳.资源.杭州)</author>
  </authors>
  <commentList>
    <comment ref="D20" authorId="0">
      <text>
        <r>
          <rPr>
            <b/>
            <sz val="9"/>
            <rFont val="Tahoma"/>
            <family val="2"/>
          </rPr>
          <t>huangyan(</t>
        </r>
        <r>
          <rPr>
            <b/>
            <sz val="9"/>
            <rFont val="宋体"/>
            <family val="3"/>
            <charset val="134"/>
          </rPr>
          <t>黄艳</t>
        </r>
        <r>
          <rPr>
            <b/>
            <sz val="9"/>
            <rFont val="Tahoma"/>
            <family val="2"/>
          </rPr>
          <t>.</t>
        </r>
        <r>
          <rPr>
            <b/>
            <sz val="9"/>
            <rFont val="宋体"/>
            <family val="3"/>
            <charset val="134"/>
          </rPr>
          <t>资源</t>
        </r>
        <r>
          <rPr>
            <b/>
            <sz val="9"/>
            <rFont val="Tahoma"/>
            <family val="2"/>
          </rPr>
          <t>.</t>
        </r>
        <r>
          <rPr>
            <b/>
            <sz val="9"/>
            <rFont val="宋体"/>
            <family val="3"/>
            <charset val="134"/>
          </rPr>
          <t>杭州</t>
        </r>
        <r>
          <rPr>
            <b/>
            <sz val="9"/>
            <rFont val="Tahoma"/>
            <family val="2"/>
          </rPr>
          <t>):</t>
        </r>
        <r>
          <rPr>
            <sz val="9"/>
            <rFont val="Tahoma"/>
            <family val="2"/>
          </rPr>
          <t xml:space="preserve">
</t>
        </r>
        <r>
          <rPr>
            <sz val="9"/>
            <rFont val="Tahoma"/>
            <family val="2"/>
          </rPr>
          <t xml:space="preserve"> </t>
        </r>
        <r>
          <rPr>
            <sz val="9"/>
            <rFont val="宋体"/>
            <family val="3"/>
            <charset val="134"/>
          </rPr>
          <t>第一摩码网络科技（北京）有限公司平台服务费</t>
        </r>
      </text>
    </comment>
  </commentList>
</comments>
</file>

<file path=xl/comments11.xml><?xml version="1.0" encoding="utf-8"?>
<comments xmlns="http://schemas.openxmlformats.org/spreadsheetml/2006/main">
  <authors>
    <author>xuqin</author>
    <author>作者</author>
  </authors>
  <commentList>
    <comment ref="B4" authorId="0">
      <text>
        <r>
          <rPr>
            <b/>
            <sz val="9"/>
            <color indexed="81"/>
            <rFont val="Tahoma"/>
            <family val="2"/>
          </rPr>
          <t>xuqin:</t>
        </r>
        <r>
          <rPr>
            <sz val="9"/>
            <color indexed="81"/>
            <rFont val="Tahoma"/>
            <family val="2"/>
          </rPr>
          <t xml:space="preserve">
</t>
        </r>
        <r>
          <rPr>
            <sz val="9"/>
            <color indexed="81"/>
            <rFont val="宋体"/>
            <family val="3"/>
            <charset val="134"/>
          </rPr>
          <t>来源招商单独版</t>
        </r>
        <r>
          <rPr>
            <sz val="9"/>
            <color indexed="81"/>
            <rFont val="Tahoma"/>
            <family val="2"/>
          </rPr>
          <t>-</t>
        </r>
        <r>
          <rPr>
            <sz val="9"/>
            <color indexed="81"/>
            <rFont val="宋体"/>
            <family val="3"/>
            <charset val="134"/>
          </rPr>
          <t>折旧</t>
        </r>
        <r>
          <rPr>
            <sz val="9"/>
            <color indexed="81"/>
            <rFont val="Tahoma"/>
            <family val="2"/>
          </rPr>
          <t xml:space="preserve">16.12=2669.27
</t>
        </r>
      </text>
    </comment>
    <comment ref="A8" authorId="1">
      <text>
        <r>
          <rPr>
            <b/>
            <sz val="9"/>
            <color indexed="81"/>
            <rFont val="宋体"/>
            <family val="3"/>
            <charset val="134"/>
          </rPr>
          <t>含残疾人就业保障金和小企业欠薪保障金。</t>
        </r>
      </text>
    </comment>
    <comment ref="A31" authorId="1">
      <text>
        <r>
          <rPr>
            <b/>
            <sz val="9"/>
            <color indexed="81"/>
            <rFont val="宋体"/>
            <family val="3"/>
            <charset val="134"/>
          </rPr>
          <t>汽车修理费在车辆费用反映。</t>
        </r>
        <r>
          <rPr>
            <sz val="9"/>
            <color indexed="81"/>
            <rFont val="Tahoma"/>
            <family val="2"/>
          </rPr>
          <t xml:space="preserve">
</t>
        </r>
      </text>
    </comment>
    <comment ref="A37" authorId="1">
      <text>
        <r>
          <rPr>
            <b/>
            <sz val="9"/>
            <color indexed="81"/>
            <rFont val="宋体"/>
            <family val="3"/>
            <charset val="134"/>
          </rPr>
          <t>作者:</t>
        </r>
        <r>
          <rPr>
            <sz val="9"/>
            <color indexed="81"/>
            <rFont val="宋体"/>
            <family val="3"/>
            <charset val="134"/>
          </rPr>
          <t xml:space="preserve">
售楼处软装费用</t>
        </r>
      </text>
    </comment>
    <comment ref="A83" authorId="1">
      <text>
        <r>
          <rPr>
            <b/>
            <sz val="9"/>
            <color indexed="81"/>
            <rFont val="Tahoma"/>
            <family val="2"/>
          </rPr>
          <t>1.78-1.84</t>
        </r>
        <r>
          <rPr>
            <b/>
            <sz val="9"/>
            <color indexed="81"/>
            <rFont val="宋体"/>
            <family val="3"/>
            <charset val="134"/>
          </rPr>
          <t>科目主要为金融类公司使用。</t>
        </r>
      </text>
    </comment>
  </commentList>
</comments>
</file>

<file path=xl/comments12.xml><?xml version="1.0" encoding="utf-8"?>
<comments xmlns="http://schemas.openxmlformats.org/spreadsheetml/2006/main">
  <authors>
    <author>作者</author>
  </authors>
  <commentList>
    <comment ref="A10" authorId="0">
      <text>
        <r>
          <rPr>
            <sz val="9"/>
            <color indexed="81"/>
            <rFont val="宋体"/>
            <family val="3"/>
            <charset val="134"/>
          </rPr>
          <t>含残疾人就业保障金和小企业欠薪保障金。</t>
        </r>
      </text>
    </comment>
    <comment ref="A33" authorId="0">
      <text>
        <r>
          <rPr>
            <sz val="9"/>
            <color indexed="81"/>
            <rFont val="宋体"/>
            <family val="3"/>
            <charset val="134"/>
          </rPr>
          <t xml:space="preserve">汽车修理费在车辆费用反映。
</t>
        </r>
      </text>
    </comment>
    <comment ref="A88" authorId="0">
      <text>
        <r>
          <rPr>
            <sz val="9"/>
            <color indexed="81"/>
            <rFont val="宋体"/>
            <family val="3"/>
            <charset val="134"/>
          </rPr>
          <t>1.78-1.84科目主要为金融类公司使用。</t>
        </r>
      </text>
    </comment>
  </commentList>
</comments>
</file>

<file path=xl/comments13.xml><?xml version="1.0" encoding="utf-8"?>
<comments xmlns="http://schemas.openxmlformats.org/spreadsheetml/2006/main">
  <authors>
    <author>admin</author>
    <author>作者</author>
    <author>xuqin</author>
    <author>ecfo</author>
    <author>linyujing</author>
  </authors>
  <commentList>
    <comment ref="N7" authorId="0">
      <text>
        <r>
          <rPr>
            <b/>
            <sz val="9"/>
            <color indexed="81"/>
            <rFont val="Tahoma"/>
            <family val="2"/>
            <charset val="134"/>
          </rPr>
          <t>admin:</t>
        </r>
        <r>
          <rPr>
            <sz val="9"/>
            <color indexed="81"/>
            <rFont val="Tahoma"/>
            <family val="2"/>
            <charset val="134"/>
          </rPr>
          <t xml:space="preserve">
做4月数据时把后面数删除</t>
        </r>
      </text>
    </comment>
    <comment ref="A10" authorId="1">
      <text>
        <r>
          <rPr>
            <sz val="9"/>
            <color indexed="81"/>
            <rFont val="宋体"/>
            <family val="3"/>
            <charset val="134"/>
          </rPr>
          <t>含残疾人就业保障金和小企业欠薪保障金。</t>
        </r>
      </text>
    </comment>
    <comment ref="D10" authorId="2">
      <text>
        <r>
          <rPr>
            <b/>
            <sz val="9"/>
            <color indexed="81"/>
            <rFont val="Tahoma"/>
            <family val="2"/>
          </rPr>
          <t>xuqin:</t>
        </r>
        <r>
          <rPr>
            <sz val="9"/>
            <color indexed="81"/>
            <rFont val="Tahoma"/>
            <family val="2"/>
          </rPr>
          <t xml:space="preserve">
</t>
        </r>
        <r>
          <rPr>
            <sz val="9"/>
            <color indexed="81"/>
            <rFont val="宋体"/>
            <family val="3"/>
            <charset val="134"/>
          </rPr>
          <t>办公费转入此处，残疾人保障金</t>
        </r>
      </text>
    </comment>
    <comment ref="F10" authorId="3">
      <text>
        <r>
          <rPr>
            <b/>
            <sz val="9"/>
            <rFont val="宋体"/>
            <family val="3"/>
            <charset val="134"/>
          </rPr>
          <t>含残疾人就业保障金和小企业欠薪保障金。</t>
        </r>
      </text>
    </comment>
    <comment ref="K10" authorId="3">
      <text>
        <r>
          <rPr>
            <b/>
            <sz val="9"/>
            <rFont val="宋体"/>
            <family val="3"/>
            <charset val="134"/>
          </rPr>
          <t>含残疾人就业保障金和小企业欠薪保障金。</t>
        </r>
      </text>
    </comment>
    <comment ref="P10" authorId="1">
      <text>
        <r>
          <rPr>
            <b/>
            <sz val="9"/>
            <color indexed="81"/>
            <rFont val="宋体"/>
            <family val="3"/>
            <charset val="134"/>
          </rPr>
          <t>含残疾人就业保障金和小企业欠薪保障金。</t>
        </r>
      </text>
    </comment>
    <comment ref="I31" authorId="0">
      <text>
        <r>
          <rPr>
            <b/>
            <sz val="9"/>
            <color indexed="81"/>
            <rFont val="Tahoma"/>
            <family val="2"/>
          </rPr>
          <t>admin:</t>
        </r>
        <r>
          <rPr>
            <sz val="9"/>
            <color indexed="81"/>
            <rFont val="Tahoma"/>
            <family val="2"/>
          </rPr>
          <t xml:space="preserve">
</t>
        </r>
        <r>
          <rPr>
            <sz val="9"/>
            <color indexed="81"/>
            <rFont val="宋体"/>
            <family val="3"/>
            <charset val="134"/>
          </rPr>
          <t>手工把数据转到物业管理费</t>
        </r>
      </text>
    </comment>
    <comment ref="A33" authorId="1">
      <text>
        <r>
          <rPr>
            <sz val="9"/>
            <color indexed="81"/>
            <rFont val="宋体"/>
            <family val="3"/>
            <charset val="134"/>
          </rPr>
          <t xml:space="preserve">汽车修理费在车辆费用反映。
</t>
        </r>
      </text>
    </comment>
    <comment ref="F33" authorId="3">
      <text>
        <r>
          <rPr>
            <b/>
            <sz val="9"/>
            <rFont val="宋体"/>
            <family val="3"/>
            <charset val="134"/>
          </rPr>
          <t>汽车修理费在车辆费用反映。</t>
        </r>
        <r>
          <rPr>
            <sz val="9"/>
            <rFont val="Tahoma"/>
            <family val="2"/>
          </rPr>
          <t xml:space="preserve">
</t>
        </r>
      </text>
    </comment>
    <comment ref="K33" authorId="3">
      <text>
        <r>
          <rPr>
            <b/>
            <sz val="9"/>
            <rFont val="宋体"/>
            <family val="3"/>
            <charset val="134"/>
          </rPr>
          <t>汽车修理费在车辆费用反映。</t>
        </r>
        <r>
          <rPr>
            <sz val="9"/>
            <rFont val="Tahoma"/>
            <family val="2"/>
          </rPr>
          <t xml:space="preserve">
</t>
        </r>
      </text>
    </comment>
    <comment ref="P33" authorId="1">
      <text>
        <r>
          <rPr>
            <b/>
            <sz val="9"/>
            <color indexed="81"/>
            <rFont val="宋体"/>
            <family val="3"/>
            <charset val="134"/>
          </rPr>
          <t>汽车修理费在车辆费用反映。</t>
        </r>
        <r>
          <rPr>
            <sz val="9"/>
            <color indexed="81"/>
            <rFont val="Tahoma"/>
            <family val="2"/>
          </rPr>
          <t xml:space="preserve">
</t>
        </r>
      </text>
    </comment>
    <comment ref="I34" authorId="0">
      <text>
        <r>
          <rPr>
            <b/>
            <sz val="9"/>
            <color indexed="81"/>
            <rFont val="Tahoma"/>
            <family val="2"/>
          </rPr>
          <t>admin:</t>
        </r>
        <r>
          <rPr>
            <sz val="9"/>
            <color indexed="81"/>
            <rFont val="Tahoma"/>
            <family val="2"/>
          </rPr>
          <t xml:space="preserve">
</t>
        </r>
        <r>
          <rPr>
            <sz val="9"/>
            <color indexed="81"/>
            <rFont val="宋体"/>
            <family val="3"/>
            <charset val="134"/>
          </rPr>
          <t>手工把
转到物业管理费</t>
        </r>
      </text>
    </comment>
    <comment ref="P39" authorId="1">
      <text>
        <r>
          <rPr>
            <b/>
            <sz val="9"/>
            <color indexed="81"/>
            <rFont val="宋体"/>
            <family val="3"/>
            <charset val="134"/>
          </rPr>
          <t>作者:</t>
        </r>
        <r>
          <rPr>
            <sz val="9"/>
            <color indexed="81"/>
            <rFont val="宋体"/>
            <family val="3"/>
            <charset val="134"/>
          </rPr>
          <t xml:space="preserve">
售楼处软装费用</t>
        </r>
      </text>
    </comment>
    <comment ref="N69" authorId="4">
      <text>
        <r>
          <rPr>
            <b/>
            <sz val="9"/>
            <rFont val="Tahoma"/>
            <family val="2"/>
          </rPr>
          <t>linyujing:</t>
        </r>
        <r>
          <rPr>
            <sz val="9"/>
            <rFont val="Tahoma"/>
            <family val="2"/>
          </rPr>
          <t xml:space="preserve">
</t>
        </r>
        <r>
          <rPr>
            <sz val="9"/>
            <rFont val="宋体"/>
            <family val="3"/>
            <charset val="134"/>
          </rPr>
          <t>外卖场合并一起</t>
        </r>
      </text>
    </comment>
    <comment ref="N71" authorId="2">
      <text>
        <r>
          <rPr>
            <b/>
            <sz val="9"/>
            <rFont val="Tahoma"/>
            <family val="2"/>
          </rPr>
          <t>xuqin:</t>
        </r>
        <r>
          <rPr>
            <sz val="9"/>
            <rFont val="Tahoma"/>
            <family val="2"/>
          </rPr>
          <t xml:space="preserve">
</t>
        </r>
        <r>
          <rPr>
            <sz val="9"/>
            <rFont val="宋体"/>
            <family val="3"/>
            <charset val="134"/>
          </rPr>
          <t>销售物料也在此</t>
        </r>
      </text>
    </comment>
    <comment ref="P85" authorId="1">
      <text>
        <r>
          <rPr>
            <b/>
            <sz val="9"/>
            <color indexed="81"/>
            <rFont val="Tahoma"/>
            <family val="2"/>
          </rPr>
          <t>1.78-1.84</t>
        </r>
        <r>
          <rPr>
            <b/>
            <sz val="9"/>
            <color indexed="81"/>
            <rFont val="宋体"/>
            <family val="3"/>
            <charset val="134"/>
          </rPr>
          <t>科目主要为金融类公司使用。</t>
        </r>
      </text>
    </comment>
    <comment ref="A86" authorId="1">
      <text>
        <r>
          <rPr>
            <sz val="9"/>
            <color indexed="81"/>
            <rFont val="宋体"/>
            <family val="3"/>
            <charset val="134"/>
          </rPr>
          <t>1.78-1.84科目主要为金融类公司使用。</t>
        </r>
      </text>
    </comment>
    <comment ref="F86" authorId="3">
      <text>
        <r>
          <rPr>
            <b/>
            <sz val="9"/>
            <rFont val="Tahoma"/>
            <family val="2"/>
          </rPr>
          <t>1.78-1.84</t>
        </r>
        <r>
          <rPr>
            <b/>
            <sz val="9"/>
            <rFont val="宋体"/>
            <family val="3"/>
            <charset val="134"/>
          </rPr>
          <t>科目主要为金融类公司使用。</t>
        </r>
      </text>
    </comment>
    <comment ref="K86" authorId="3">
      <text>
        <r>
          <rPr>
            <b/>
            <sz val="9"/>
            <rFont val="Tahoma"/>
            <family val="2"/>
          </rPr>
          <t>1.78-1.84</t>
        </r>
        <r>
          <rPr>
            <b/>
            <sz val="9"/>
            <rFont val="宋体"/>
            <family val="3"/>
            <charset val="134"/>
          </rPr>
          <t>科目主要为金融类公司使用。</t>
        </r>
      </text>
    </comment>
    <comment ref="K108" authorId="2">
      <text>
        <r>
          <rPr>
            <b/>
            <sz val="9"/>
            <rFont val="Tahoma"/>
            <family val="2"/>
          </rPr>
          <t>xuqin:</t>
        </r>
        <r>
          <rPr>
            <sz val="9"/>
            <rFont val="Tahoma"/>
            <family val="2"/>
          </rPr>
          <t xml:space="preserve">
</t>
        </r>
        <r>
          <rPr>
            <sz val="9"/>
            <rFont val="宋体"/>
            <family val="3"/>
            <charset val="134"/>
          </rPr>
          <t>销售物料、外卖场及其他都放此处</t>
        </r>
      </text>
    </comment>
  </commentList>
</comments>
</file>

<file path=xl/sharedStrings.xml><?xml version="1.0" encoding="utf-8"?>
<sst xmlns="http://schemas.openxmlformats.org/spreadsheetml/2006/main" count="1874" uniqueCount="1133">
  <si>
    <t>管理报表一览表</t>
  </si>
  <si>
    <t>序号</t>
  </si>
  <si>
    <t>文件名称</t>
  </si>
  <si>
    <t>月报</t>
  </si>
  <si>
    <t>季报</t>
  </si>
  <si>
    <t>半年报</t>
  </si>
  <si>
    <t>年报</t>
  </si>
  <si>
    <t>备注</t>
  </si>
  <si>
    <t>资产负债表</t>
  </si>
  <si>
    <t>√</t>
  </si>
  <si>
    <t>格式包含执行原制度企业报表及执行新准则企业报表内容</t>
  </si>
  <si>
    <t>利润表</t>
  </si>
  <si>
    <t>现金流量表</t>
  </si>
  <si>
    <r>
      <rPr>
        <sz val="10"/>
        <rFont val="宋体"/>
        <family val="3"/>
        <charset val="134"/>
      </rPr>
      <t>年报应说明</t>
    </r>
    <r>
      <rPr>
        <sz val="10"/>
        <color indexed="12"/>
        <rFont val="宋体"/>
        <family val="3"/>
        <charset val="134"/>
      </rPr>
      <t>投资活动</t>
    </r>
    <r>
      <rPr>
        <sz val="10"/>
        <rFont val="宋体"/>
        <family val="3"/>
        <charset val="134"/>
      </rPr>
      <t>和</t>
    </r>
    <r>
      <rPr>
        <sz val="10"/>
        <color indexed="12"/>
        <rFont val="宋体"/>
        <family val="3"/>
        <charset val="134"/>
      </rPr>
      <t>筹资活动</t>
    </r>
    <r>
      <rPr>
        <sz val="10"/>
        <rFont val="宋体"/>
        <family val="3"/>
        <charset val="134"/>
      </rPr>
      <t>各项目及</t>
    </r>
    <r>
      <rPr>
        <sz val="10"/>
        <color indexed="12"/>
        <rFont val="宋体"/>
        <family val="3"/>
        <charset val="134"/>
      </rPr>
      <t>所有</t>
    </r>
    <r>
      <rPr>
        <sz val="10"/>
        <rFont val="宋体"/>
        <family val="3"/>
        <charset val="134"/>
      </rPr>
      <t>“</t>
    </r>
    <r>
      <rPr>
        <sz val="10"/>
        <color indexed="12"/>
        <rFont val="宋体"/>
        <family val="3"/>
        <charset val="134"/>
      </rPr>
      <t>其他</t>
    </r>
    <r>
      <rPr>
        <sz val="10"/>
        <rFont val="宋体"/>
        <family val="3"/>
        <charset val="134"/>
      </rPr>
      <t>”项目</t>
    </r>
    <r>
      <rPr>
        <sz val="10"/>
        <color indexed="12"/>
        <rFont val="宋体"/>
        <family val="3"/>
        <charset val="134"/>
      </rPr>
      <t>主要</t>
    </r>
    <r>
      <rPr>
        <sz val="10"/>
        <rFont val="宋体"/>
        <family val="3"/>
        <charset val="134"/>
      </rPr>
      <t>构成明细</t>
    </r>
  </si>
  <si>
    <t>所有者权益变动表</t>
  </si>
  <si>
    <t>有利润分配的月份需要报送</t>
  </si>
  <si>
    <t>基层利润表</t>
  </si>
  <si>
    <t>开发成本表</t>
  </si>
  <si>
    <t>仅房地产开发企业填写</t>
  </si>
  <si>
    <t>实收资本明细表</t>
  </si>
  <si>
    <t>有变动的月份需要报送</t>
  </si>
  <si>
    <t>主要资产明细表（共3张表）</t>
  </si>
  <si>
    <t>主要负债明细表（共3张表）</t>
  </si>
  <si>
    <t>编制人姓名：</t>
  </si>
  <si>
    <t>编制人电话：</t>
  </si>
  <si>
    <t>编制人邮箱：</t>
  </si>
  <si>
    <t>管理报表校验表</t>
  </si>
  <si>
    <t>名称</t>
  </si>
  <si>
    <t>期间</t>
  </si>
  <si>
    <t>年末或本期</t>
  </si>
  <si>
    <t>年初或上期</t>
  </si>
  <si>
    <t>说明</t>
  </si>
  <si>
    <t>资产负债平衡</t>
  </si>
  <si>
    <t>月度</t>
  </si>
  <si>
    <t>资产负债表年初年末余额分别相等</t>
  </si>
  <si>
    <t>未分配利润钩稽</t>
  </si>
  <si>
    <t>负债表权益表未分配利润相等</t>
  </si>
  <si>
    <t>所有者权益钩稽</t>
  </si>
  <si>
    <t>负债表权益表所有者权益相等</t>
  </si>
  <si>
    <t>总现金经营现金平衡</t>
  </si>
  <si>
    <t>现金表经营现金现金增加分别相等</t>
  </si>
  <si>
    <t>现金表货币资金平衡</t>
  </si>
  <si>
    <t>现金表期初现金期末现金分别相等</t>
  </si>
  <si>
    <t>实收资本钩稽</t>
  </si>
  <si>
    <t>负债表权益表实收资本相等</t>
  </si>
  <si>
    <t>资本公积钩稽</t>
  </si>
  <si>
    <t>负债表权益表资本公积相等</t>
  </si>
  <si>
    <t>盈余公积钩稽</t>
  </si>
  <si>
    <t>负债表权益表盈余公积相等</t>
  </si>
  <si>
    <t>少数股东权益钩稽</t>
  </si>
  <si>
    <t>负债表权益表少数权益相等</t>
  </si>
  <si>
    <t>现金流利润钩稽</t>
  </si>
  <si>
    <t>现金表利润表净利润相等</t>
  </si>
  <si>
    <t>负债表与现金表钩稽</t>
  </si>
  <si>
    <t>负债表现金表货币资金相等</t>
  </si>
  <si>
    <t>资  产  负  债  表</t>
  </si>
  <si>
    <r>
      <rPr>
        <sz val="9"/>
        <rFont val="宋体"/>
        <family val="3"/>
        <charset val="134"/>
      </rPr>
      <t>会企</t>
    </r>
    <r>
      <rPr>
        <sz val="9"/>
        <rFont val="Times New Roman"/>
        <family val="1"/>
      </rPr>
      <t>01</t>
    </r>
    <r>
      <rPr>
        <sz val="9"/>
        <rFont val="宋体"/>
        <family val="3"/>
        <charset val="134"/>
      </rPr>
      <t>表</t>
    </r>
  </si>
  <si>
    <t>编制单位：浙江蓝德置业发展有限公司</t>
  </si>
  <si>
    <t>单位：人民币元</t>
  </si>
  <si>
    <t>资产变动（万元）</t>
  </si>
  <si>
    <t>负债及所有者权益变动（万元）</t>
  </si>
  <si>
    <r>
      <rPr>
        <b/>
        <sz val="10"/>
        <rFont val="宋体"/>
        <family val="3"/>
        <charset val="134"/>
      </rPr>
      <t>资</t>
    </r>
    <r>
      <rPr>
        <b/>
        <sz val="10"/>
        <rFont val="Times New Roman"/>
        <family val="1"/>
      </rPr>
      <t xml:space="preserve">    </t>
    </r>
    <r>
      <rPr>
        <b/>
        <sz val="10"/>
        <rFont val="宋体"/>
        <family val="3"/>
        <charset val="134"/>
      </rPr>
      <t>产</t>
    </r>
  </si>
  <si>
    <t>行次</t>
  </si>
  <si>
    <t>期末余额</t>
  </si>
  <si>
    <t>期初余额</t>
  </si>
  <si>
    <t>负债及所有者权益</t>
  </si>
  <si>
    <t>流动资产:</t>
  </si>
  <si>
    <t>流动负债:</t>
  </si>
  <si>
    <t>货币资金</t>
  </si>
  <si>
    <t>短期借款</t>
  </si>
  <si>
    <t>△交易性金融资产</t>
  </si>
  <si>
    <t>△交易性金融负债</t>
  </si>
  <si>
    <t>﹟短期投资</t>
  </si>
  <si>
    <t>﹟应付权证</t>
  </si>
  <si>
    <t>应收票据</t>
  </si>
  <si>
    <t>应付票据</t>
  </si>
  <si>
    <t>应收股利</t>
  </si>
  <si>
    <t>应付账款</t>
  </si>
  <si>
    <t>应收利息</t>
  </si>
  <si>
    <t>预收账款</t>
  </si>
  <si>
    <t>应收账款</t>
  </si>
  <si>
    <t>应付职工薪筹</t>
  </si>
  <si>
    <t>其他应收款</t>
  </si>
  <si>
    <t>　其中：应付工资</t>
  </si>
  <si>
    <t>预付款项</t>
  </si>
  <si>
    <t>　其中：应付福利费</t>
  </si>
  <si>
    <t>存货</t>
  </si>
  <si>
    <t>应交税费</t>
  </si>
  <si>
    <t>　其中：原材料</t>
  </si>
  <si>
    <t>　其中：应交税金</t>
  </si>
  <si>
    <t>库存商品(产成品)</t>
  </si>
  <si>
    <t>应付利息</t>
  </si>
  <si>
    <t>一年内到期的非流动资产</t>
  </si>
  <si>
    <t>应付股利</t>
  </si>
  <si>
    <t>其他流动资产</t>
  </si>
  <si>
    <t>其他应付款</t>
  </si>
  <si>
    <t>流动资产合计</t>
  </si>
  <si>
    <t>一年内到期的非流动负债</t>
  </si>
  <si>
    <t>非流动资产:</t>
  </si>
  <si>
    <t xml:space="preserve">  　其中：一年内到期的长期借款</t>
  </si>
  <si>
    <t>△可供出售金融资产</t>
  </si>
  <si>
    <t xml:space="preserve">  　其中：一年内到期的应付债券</t>
  </si>
  <si>
    <t>△持有至到期投资</t>
  </si>
  <si>
    <t>其他流动负债</t>
  </si>
  <si>
    <t>﹟长期债权投资</t>
  </si>
  <si>
    <t>流动负债合计</t>
  </si>
  <si>
    <t>△长期应收款</t>
  </si>
  <si>
    <t>非流动负债:</t>
  </si>
  <si>
    <t>长期股权投资</t>
  </si>
  <si>
    <t>长期借款</t>
  </si>
  <si>
    <t>﹟股权分置流通权</t>
  </si>
  <si>
    <t>应付债券</t>
  </si>
  <si>
    <t>△投资性房地产</t>
  </si>
  <si>
    <t>长期应付款</t>
  </si>
  <si>
    <t>固定资产原价</t>
  </si>
  <si>
    <t>专项应付款</t>
  </si>
  <si>
    <t xml:space="preserve">     减：累计折旧</t>
  </si>
  <si>
    <t>预计负债</t>
  </si>
  <si>
    <t>固定资产净值</t>
  </si>
  <si>
    <t>△递延所得税负债</t>
  </si>
  <si>
    <t>　减：固定资产减值准备</t>
  </si>
  <si>
    <t>﹟递延税款贷项</t>
  </si>
  <si>
    <t>固定资产净额</t>
  </si>
  <si>
    <t>其他非流动负债</t>
  </si>
  <si>
    <t>在建工程</t>
  </si>
  <si>
    <t>　其中：特种储备基金</t>
  </si>
  <si>
    <t>工程物资</t>
  </si>
  <si>
    <t>非流动负债合计</t>
  </si>
  <si>
    <t>固定资产清理</t>
  </si>
  <si>
    <t>负债合计</t>
  </si>
  <si>
    <t>△生产性生物资产</t>
  </si>
  <si>
    <t>所有者权益(或股东权益):</t>
  </si>
  <si>
    <t>△油气资产</t>
  </si>
  <si>
    <t>实收资本(股本)</t>
  </si>
  <si>
    <t>无形资产</t>
  </si>
  <si>
    <t xml:space="preserve">  其中：国家资本</t>
  </si>
  <si>
    <t>　其中：土地使用权</t>
  </si>
  <si>
    <t>　      集体资本</t>
  </si>
  <si>
    <t>△开发支出</t>
  </si>
  <si>
    <t xml:space="preserve">      　法人资本</t>
  </si>
  <si>
    <t>△商誉</t>
  </si>
  <si>
    <t>　 　其中：国有法人资本</t>
  </si>
  <si>
    <t>*﹟合并价差</t>
  </si>
  <si>
    <t>　　 　　　集体法人资本</t>
  </si>
  <si>
    <t>长摊待摊费用(递延资产)</t>
  </si>
  <si>
    <t>　      个人资本</t>
  </si>
  <si>
    <t>△递延所得税资产</t>
  </si>
  <si>
    <t>　      外商资本</t>
  </si>
  <si>
    <t>﹟递延所得税借项</t>
  </si>
  <si>
    <t>资本公积</t>
  </si>
  <si>
    <t>其他非流动资产(其他长期资产)</t>
  </si>
  <si>
    <t>减：库存股</t>
  </si>
  <si>
    <t>　其中：特种储备物资</t>
  </si>
  <si>
    <t>盈余公积</t>
  </si>
  <si>
    <t>非流动资产合计</t>
  </si>
  <si>
    <t>△一般风险准备</t>
  </si>
  <si>
    <t>*﹟未确认的投资损失(以“－”号填列)</t>
  </si>
  <si>
    <t>未分配利润</t>
  </si>
  <si>
    <t>　其中：现金股利</t>
  </si>
  <si>
    <t>*外币报表折算差额</t>
  </si>
  <si>
    <t>归属于母公司所有者权益合计</t>
  </si>
  <si>
    <t>*少数股东权益</t>
  </si>
  <si>
    <t>所有者权益合计</t>
  </si>
  <si>
    <t>﹟减:资产损失</t>
  </si>
  <si>
    <t>所有者权益合计(剔除资产损失后金额)</t>
  </si>
  <si>
    <t>资　产　合　计</t>
  </si>
  <si>
    <t>负债及所有者权益合计</t>
  </si>
  <si>
    <t>公司负责人：</t>
  </si>
  <si>
    <t>主管会计工作负责人：</t>
  </si>
  <si>
    <t>会计机构负责人：</t>
  </si>
  <si>
    <t>注：表中带*项目为合并会计报表专用；表中加△项目为执行新会计准则企业专用,其他企业不填；表中加﹟项目为执行企业会计制度等企业专用,执行新会计准则企业不填；</t>
  </si>
  <si>
    <t xml:space="preserve">    报表中的“其中”项必须填写</t>
  </si>
  <si>
    <t xml:space="preserve">    报表中的公式已经锁定，报表平衡由右边的公式自动检验。</t>
  </si>
  <si>
    <t>资产负债平衡校验</t>
  </si>
  <si>
    <t>未分配利润钩稽校验</t>
  </si>
  <si>
    <t>所有者权益钩稽校验</t>
  </si>
  <si>
    <t>利  润  表</t>
  </si>
  <si>
    <t>会企02表</t>
  </si>
  <si>
    <t xml:space="preserve">  项目</t>
  </si>
  <si>
    <t>本期累计数</t>
  </si>
  <si>
    <t>上年同期累计数</t>
  </si>
  <si>
    <t>本月数</t>
  </si>
  <si>
    <t>上年同期数</t>
  </si>
  <si>
    <t>一、营业总收入</t>
  </si>
  <si>
    <t>其中：营业收入</t>
  </si>
  <si>
    <t>注：上年本月同期数手工填列</t>
  </si>
  <si>
    <t xml:space="preserve">      其中：主营业务收入</t>
  </si>
  <si>
    <t xml:space="preserve">           其他业务收入</t>
  </si>
  <si>
    <t>二、营业总成本</t>
  </si>
  <si>
    <t>其中：营业成本</t>
  </si>
  <si>
    <t xml:space="preserve">      其中：主营业务成本</t>
  </si>
  <si>
    <t xml:space="preserve">           其他业务成本</t>
  </si>
  <si>
    <t>减：营业税金及附加</t>
  </si>
  <si>
    <t xml:space="preserve">销售费用                 </t>
  </si>
  <si>
    <t xml:space="preserve">管理费用                 </t>
  </si>
  <si>
    <t xml:space="preserve">      其中：业务招待费</t>
  </si>
  <si>
    <t xml:space="preserve">           研究与开发费</t>
  </si>
  <si>
    <t xml:space="preserve">财务费用                 </t>
  </si>
  <si>
    <t xml:space="preserve">      其中：利息支出</t>
  </si>
  <si>
    <t xml:space="preserve">           利息收入(按正数填列)</t>
  </si>
  <si>
    <t xml:space="preserve">           汇兑净损失(净收益以"-"号填列)</t>
  </si>
  <si>
    <t>△资产减值损失</t>
  </si>
  <si>
    <t>其他</t>
  </si>
  <si>
    <t>加：△公允价值变动收益（损失以"-"号填列）</t>
  </si>
  <si>
    <t>投资收益（损失以"-"号填列）</t>
  </si>
  <si>
    <t xml:space="preserve">     其中：对联营企业和合营企业的投资收益</t>
  </si>
  <si>
    <t>三、营业利润（亏损以“－”号填列）</t>
  </si>
  <si>
    <t>加: 营业外收入</t>
  </si>
  <si>
    <r>
      <rPr>
        <sz val="10"/>
        <rFont val="Arial"/>
        <family val="2"/>
      </rPr>
      <t xml:space="preserve">      </t>
    </r>
    <r>
      <rPr>
        <sz val="10"/>
        <rFont val="宋体"/>
        <family val="3"/>
        <charset val="134"/>
      </rPr>
      <t>其中：非流动资产处置利得</t>
    </r>
  </si>
  <si>
    <r>
      <rPr>
        <sz val="10"/>
        <rFont val="Arial"/>
        <family val="2"/>
      </rPr>
      <t xml:space="preserve">                </t>
    </r>
    <r>
      <rPr>
        <sz val="10"/>
        <rFont val="宋体"/>
        <family val="3"/>
        <charset val="134"/>
      </rPr>
      <t>非货币性资产交换利得</t>
    </r>
    <r>
      <rPr>
        <sz val="10"/>
        <rFont val="Arial"/>
        <family val="2"/>
      </rPr>
      <t>(</t>
    </r>
    <r>
      <rPr>
        <sz val="10"/>
        <rFont val="宋体"/>
        <family val="3"/>
        <charset val="134"/>
      </rPr>
      <t>非货币性交易收益</t>
    </r>
    <r>
      <rPr>
        <sz val="10"/>
        <rFont val="Arial"/>
        <family val="2"/>
      </rPr>
      <t>)</t>
    </r>
  </si>
  <si>
    <r>
      <rPr>
        <sz val="10"/>
        <rFont val="Arial"/>
        <family val="2"/>
      </rPr>
      <t xml:space="preserve">                </t>
    </r>
    <r>
      <rPr>
        <sz val="10"/>
        <rFont val="宋体"/>
        <family val="3"/>
        <charset val="134"/>
      </rPr>
      <t>政府补助</t>
    </r>
    <r>
      <rPr>
        <sz val="10"/>
        <rFont val="Arial"/>
        <family val="2"/>
      </rPr>
      <t>(</t>
    </r>
    <r>
      <rPr>
        <sz val="10"/>
        <rFont val="宋体"/>
        <family val="3"/>
        <charset val="134"/>
      </rPr>
      <t>补贴收入</t>
    </r>
    <r>
      <rPr>
        <sz val="10"/>
        <rFont val="Arial"/>
        <family val="2"/>
      </rPr>
      <t>)</t>
    </r>
  </si>
  <si>
    <r>
      <rPr>
        <sz val="10"/>
        <rFont val="Arial"/>
        <family val="2"/>
      </rPr>
      <t xml:space="preserve">               </t>
    </r>
    <r>
      <rPr>
        <sz val="10"/>
        <rFont val="宋体"/>
        <family val="3"/>
        <charset val="134"/>
      </rPr>
      <t>债务重组利得</t>
    </r>
  </si>
  <si>
    <r>
      <rPr>
        <sz val="10"/>
        <rFont val="Arial"/>
        <family val="2"/>
      </rPr>
      <t xml:space="preserve">               </t>
    </r>
    <r>
      <rPr>
        <sz val="10"/>
        <rFont val="宋体"/>
        <family val="3"/>
        <charset val="134"/>
      </rPr>
      <t>接受捐赠</t>
    </r>
  </si>
  <si>
    <t xml:space="preserve">        其他</t>
  </si>
  <si>
    <t>减: 营业外支出</t>
  </si>
  <si>
    <t xml:space="preserve">      其中：非流动资产处置损失</t>
  </si>
  <si>
    <t xml:space="preserve">           非货币性资产交换损失(非货币性交易损失)</t>
  </si>
  <si>
    <t xml:space="preserve">           债务重组损失</t>
  </si>
  <si>
    <t>四、利润总额（亏损以“－”号填列）</t>
  </si>
  <si>
    <t>减: 所得税费用</t>
  </si>
  <si>
    <t xml:space="preserve">     加：*﹟未确认的投资损失 </t>
  </si>
  <si>
    <t>五、净利润（亏损以“－”号填列）</t>
  </si>
  <si>
    <t>减: *少数股东损益</t>
  </si>
  <si>
    <t>六、归属于母公司所有者的净利润</t>
  </si>
  <si>
    <t>七、每股收益：</t>
  </si>
  <si>
    <t>（一）基本每股收益</t>
  </si>
  <si>
    <t>（二）稀释每股收益</t>
  </si>
  <si>
    <t>公司负责人：                             主管会计工作负责人：</t>
  </si>
  <si>
    <t xml:space="preserve">    报表中的公式已经锁定，请勿改动。</t>
  </si>
  <si>
    <t>本期累计预算</t>
  </si>
  <si>
    <t>本期累计实际数</t>
  </si>
  <si>
    <t>与预算差异分析</t>
  </si>
  <si>
    <t>本月预算</t>
  </si>
  <si>
    <t>本月实际</t>
  </si>
  <si>
    <t>上年同期</t>
  </si>
  <si>
    <t>项 目</t>
  </si>
  <si>
    <t>本期金额</t>
  </si>
  <si>
    <t>补  充  资  料</t>
  </si>
  <si>
    <t>一、经营活动产生的现金流量：</t>
  </si>
  <si>
    <t>1.将净利润调节为经营活动现金流量：</t>
  </si>
  <si>
    <t>销售商品、提供劳务收到的现金</t>
  </si>
  <si>
    <t>净利润</t>
  </si>
  <si>
    <t>收到的税费返还</t>
  </si>
  <si>
    <t>收到其他与经营活动有关的现金</t>
  </si>
  <si>
    <t>加：资产减值准备</t>
  </si>
  <si>
    <t>经营活动现金流入小计</t>
  </si>
  <si>
    <t>固定资产折旧、油气资产折耗、生产性生物资产折旧</t>
  </si>
  <si>
    <t>购买商品、接受劳务支付的现金</t>
  </si>
  <si>
    <t>无形资产摊销</t>
  </si>
  <si>
    <t>支付给职工以及为职工支付的现金</t>
  </si>
  <si>
    <t>长期待摊费用摊销</t>
  </si>
  <si>
    <t>支付的各项税费</t>
  </si>
  <si>
    <t>支付其他与经营活动有关的现金</t>
  </si>
  <si>
    <t>经营活动现金流出小计</t>
  </si>
  <si>
    <t>经营活动产生的现金流量净额</t>
  </si>
  <si>
    <t>财务费用（收益以“－”号填列）</t>
  </si>
  <si>
    <t>二、投资活动产生的现金流量：</t>
  </si>
  <si>
    <t>投资损失（收益以“－”号填列）</t>
  </si>
  <si>
    <t>收回投资收到的现金</t>
  </si>
  <si>
    <t>递延所得税资产减少（增加以“－”号填列）</t>
  </si>
  <si>
    <t>取得投资收益收到的现金</t>
  </si>
  <si>
    <t>递延所得税负债增加（减少以“－”号填列）</t>
  </si>
  <si>
    <t>处置固定资产、无形资产和其他长期资产收回的现金净额</t>
  </si>
  <si>
    <t>存货的减少（增加以“－”号填列）</t>
  </si>
  <si>
    <t>处置子公司及其他营业单位收到的现金净额</t>
  </si>
  <si>
    <t>经营性应收项目的减少（增加以“－”号填列）</t>
  </si>
  <si>
    <t>收到其他与投资活动有关的现金</t>
  </si>
  <si>
    <t>经营性应付项目的增加（减少以“－”号填列）</t>
  </si>
  <si>
    <t>投资活动现金流入小计</t>
  </si>
  <si>
    <t>购建固定资产、无形资产和其他长期资产支付的现金</t>
  </si>
  <si>
    <t>投资支付的现金</t>
  </si>
  <si>
    <t>取得子公司及其他营业单位支付的现金净额</t>
  </si>
  <si>
    <t>2.不涉及现金收支的重大投资和筹资活动：</t>
  </si>
  <si>
    <t>支付其他与投资活动有关的现金</t>
  </si>
  <si>
    <t>债务转为资本</t>
  </si>
  <si>
    <t>投资活动现金流出小计</t>
  </si>
  <si>
    <t>一年内到期的可转换公司债券</t>
  </si>
  <si>
    <t>投资活动产生的现金流量净额</t>
  </si>
  <si>
    <t>融资租入固定资产</t>
  </si>
  <si>
    <t>三、筹资活动产生的现金流量：</t>
  </si>
  <si>
    <t>吸收投资收到的现金</t>
  </si>
  <si>
    <t>3.现金及现金等价物净变动情况：</t>
  </si>
  <si>
    <t>现金的期末余额</t>
  </si>
  <si>
    <t>取得借款收到的现金</t>
  </si>
  <si>
    <t>减：现金的期初余额</t>
  </si>
  <si>
    <t>收到其他与筹资活动有关的现金</t>
  </si>
  <si>
    <t>加：现金等价物的期末余额</t>
  </si>
  <si>
    <t>筹资活动现金流入小计</t>
  </si>
  <si>
    <t>减：现金等价物的期初余额</t>
  </si>
  <si>
    <t>偿还债务支付的现金</t>
  </si>
  <si>
    <t>现金及现金等价物净增加额</t>
  </si>
  <si>
    <t>分配股利、利润或偿付利息支付的现金</t>
  </si>
  <si>
    <t>支付其他与筹资活动有关的现金</t>
  </si>
  <si>
    <t>筹资活动现金流出小计</t>
  </si>
  <si>
    <t>筹资活动产生的现金流量净额</t>
  </si>
  <si>
    <t>四、汇率变动对现金的影响</t>
  </si>
  <si>
    <t>五、现金及现金等价物净增加额</t>
  </si>
  <si>
    <t>会企04表</t>
  </si>
  <si>
    <t>单位: 元</t>
  </si>
  <si>
    <t>行 次</t>
  </si>
  <si>
    <t>归属于母公司所有者权益</t>
  </si>
  <si>
    <t>少数股东权益</t>
  </si>
  <si>
    <t>实收资本(或股本)</t>
  </si>
  <si>
    <t>一般风险准备</t>
  </si>
  <si>
    <t>一、上年年末余额</t>
  </si>
  <si>
    <t>加：会计政策变更</t>
  </si>
  <si>
    <t xml:space="preserve">    前期差错更正</t>
  </si>
  <si>
    <t>二、本年年初余额</t>
  </si>
  <si>
    <t>三、本期增减变动金额（减少以“-”号填列）</t>
  </si>
  <si>
    <t>（一）本期净利润</t>
  </si>
  <si>
    <t>（二）直接计入所有者权益的利得和损失</t>
  </si>
  <si>
    <t>1．△可供出售金融资产公允价值变动净额</t>
  </si>
  <si>
    <t>2．权益法下被投资单位其他所有者权益变动的影响</t>
  </si>
  <si>
    <t>3．与计入所有者权益项目相关的所得税影响</t>
  </si>
  <si>
    <t>4．其他</t>
  </si>
  <si>
    <t>上述（一）和（二）小计</t>
  </si>
  <si>
    <t>（三）所有者投入和减少资本</t>
  </si>
  <si>
    <t>1. 所有者本期投入资本</t>
  </si>
  <si>
    <t>2．股份支付计入所有者权益的金额</t>
  </si>
  <si>
    <t>3．其他</t>
  </si>
  <si>
    <t>（四）本期利润分配</t>
  </si>
  <si>
    <t>1．提取盈余公积</t>
  </si>
  <si>
    <t>其中：法定公积金</t>
  </si>
  <si>
    <t xml:space="preserve">      任意公积金</t>
  </si>
  <si>
    <t>2．提取一般风险准备(金融企业填报)</t>
  </si>
  <si>
    <t>3．对所有者（或股东）的分配</t>
  </si>
  <si>
    <t>其中：国有企业应上交利润(国有股股利、股息)</t>
  </si>
  <si>
    <t xml:space="preserve">      普通股股利</t>
  </si>
  <si>
    <t xml:space="preserve">      转作股本(资本)的普通股股利</t>
  </si>
  <si>
    <t>4、其他</t>
  </si>
  <si>
    <t>（五）所有者权益内部结转</t>
  </si>
  <si>
    <t>1．资本公积转增资本(或股本)</t>
  </si>
  <si>
    <t>2．盈余公积转增资本(或股本)</t>
  </si>
  <si>
    <t>3．盈余公积弥补亏损</t>
  </si>
  <si>
    <t>四、本期期末余额</t>
  </si>
  <si>
    <t xml:space="preserve">公司负责人：                                                       主管会计工作负责人：                                                         会计机构负责人： </t>
  </si>
  <si>
    <t>注：报表中的公式已经锁定，报表平衡由下方的公式自动检验。</t>
  </si>
  <si>
    <t>年初数与资产负债核对</t>
  </si>
  <si>
    <t>年末数与资产负债核对</t>
  </si>
  <si>
    <t>管理费用明细表</t>
  </si>
  <si>
    <t>返回目录</t>
  </si>
  <si>
    <t>单位：元</t>
  </si>
  <si>
    <t>科目名称</t>
  </si>
  <si>
    <t>本期累计实际</t>
  </si>
  <si>
    <t>差异说明</t>
  </si>
  <si>
    <t>上年同期累计实际</t>
  </si>
  <si>
    <r>
      <rPr>
        <b/>
        <sz val="10"/>
        <rFont val="宋体"/>
        <family val="3"/>
        <charset val="134"/>
      </rPr>
      <t>管理费用合计</t>
    </r>
  </si>
  <si>
    <r>
      <rPr>
        <sz val="10"/>
        <rFont val="Arial"/>
        <family val="2"/>
      </rPr>
      <t>1.1</t>
    </r>
    <r>
      <rPr>
        <sz val="10"/>
        <rFont val="宋体"/>
        <family val="3"/>
        <charset val="134"/>
      </rPr>
      <t>工资</t>
    </r>
  </si>
  <si>
    <r>
      <rPr>
        <sz val="10"/>
        <rFont val="Arial"/>
        <family val="2"/>
      </rPr>
      <t>1.2</t>
    </r>
    <r>
      <rPr>
        <sz val="10"/>
        <rFont val="宋体"/>
        <family val="3"/>
        <charset val="134"/>
      </rPr>
      <t>职工福利费</t>
    </r>
  </si>
  <si>
    <r>
      <rPr>
        <sz val="10"/>
        <rFont val="Arial"/>
        <family val="2"/>
      </rPr>
      <t>1.3</t>
    </r>
    <r>
      <rPr>
        <sz val="10"/>
        <rFont val="宋体"/>
        <family val="3"/>
        <charset val="134"/>
      </rPr>
      <t>社会保险费</t>
    </r>
  </si>
  <si>
    <r>
      <rPr>
        <sz val="10"/>
        <rFont val="Arial"/>
        <family val="2"/>
      </rPr>
      <t>1.4</t>
    </r>
    <r>
      <rPr>
        <sz val="10"/>
        <rFont val="宋体"/>
        <family val="3"/>
        <charset val="134"/>
      </rPr>
      <t>社会保障金</t>
    </r>
  </si>
  <si>
    <r>
      <rPr>
        <sz val="10"/>
        <rFont val="Arial"/>
        <family val="2"/>
      </rPr>
      <t>1.5</t>
    </r>
    <r>
      <rPr>
        <sz val="10"/>
        <rFont val="宋体"/>
        <family val="3"/>
        <charset val="134"/>
      </rPr>
      <t>住房公积金</t>
    </r>
  </si>
  <si>
    <r>
      <rPr>
        <sz val="10"/>
        <rFont val="Arial"/>
        <family val="2"/>
      </rPr>
      <t>1.6</t>
    </r>
    <r>
      <rPr>
        <sz val="10"/>
        <rFont val="宋体"/>
        <family val="3"/>
        <charset val="134"/>
      </rPr>
      <t>工会经费</t>
    </r>
  </si>
  <si>
    <r>
      <rPr>
        <sz val="10"/>
        <rFont val="Arial"/>
        <family val="2"/>
      </rPr>
      <t>1.7</t>
    </r>
    <r>
      <rPr>
        <sz val="10"/>
        <rFont val="宋体"/>
        <family val="3"/>
        <charset val="134"/>
      </rPr>
      <t>职工教育经费</t>
    </r>
  </si>
  <si>
    <r>
      <rPr>
        <sz val="10"/>
        <rFont val="Arial"/>
        <family val="2"/>
      </rPr>
      <t>1.8</t>
    </r>
    <r>
      <rPr>
        <sz val="10"/>
        <rFont val="宋体"/>
        <family val="3"/>
        <charset val="134"/>
      </rPr>
      <t>非货币福利</t>
    </r>
  </si>
  <si>
    <r>
      <rPr>
        <sz val="10"/>
        <rFont val="Arial"/>
        <family val="2"/>
      </rPr>
      <t>1.9</t>
    </r>
    <r>
      <rPr>
        <sz val="10"/>
        <rFont val="宋体"/>
        <family val="3"/>
        <charset val="134"/>
      </rPr>
      <t>辞退福利</t>
    </r>
  </si>
  <si>
    <r>
      <rPr>
        <sz val="10"/>
        <rFont val="Arial"/>
        <family val="2"/>
      </rPr>
      <t>1.10</t>
    </r>
    <r>
      <rPr>
        <sz val="10"/>
        <rFont val="宋体"/>
        <family val="3"/>
        <charset val="134"/>
      </rPr>
      <t>股份支付</t>
    </r>
  </si>
  <si>
    <r>
      <rPr>
        <sz val="10"/>
        <rFont val="Arial"/>
        <family val="2"/>
      </rPr>
      <t>1.11</t>
    </r>
    <r>
      <rPr>
        <sz val="10"/>
        <rFont val="宋体"/>
        <family val="3"/>
        <charset val="134"/>
      </rPr>
      <t>劳务费</t>
    </r>
  </si>
  <si>
    <r>
      <rPr>
        <sz val="10"/>
        <rFont val="Arial"/>
        <family val="2"/>
      </rPr>
      <t>1.12</t>
    </r>
    <r>
      <rPr>
        <sz val="10"/>
        <rFont val="宋体"/>
        <family val="3"/>
        <charset val="134"/>
      </rPr>
      <t>人身安全保险费</t>
    </r>
  </si>
  <si>
    <r>
      <rPr>
        <sz val="10"/>
        <rFont val="Arial"/>
        <family val="2"/>
      </rPr>
      <t>1.13</t>
    </r>
    <r>
      <rPr>
        <sz val="10"/>
        <rFont val="宋体"/>
        <family val="3"/>
        <charset val="134"/>
      </rPr>
      <t>劳动保护费</t>
    </r>
  </si>
  <si>
    <r>
      <rPr>
        <sz val="10"/>
        <rFont val="Arial"/>
        <family val="2"/>
      </rPr>
      <t>1.14</t>
    </r>
    <r>
      <rPr>
        <sz val="10"/>
        <rFont val="宋体"/>
        <family val="3"/>
        <charset val="134"/>
      </rPr>
      <t>工伤补偿</t>
    </r>
  </si>
  <si>
    <r>
      <rPr>
        <sz val="10"/>
        <rFont val="Arial"/>
        <family val="2"/>
      </rPr>
      <t>1.15</t>
    </r>
    <r>
      <rPr>
        <sz val="10"/>
        <rFont val="宋体"/>
        <family val="3"/>
        <charset val="134"/>
      </rPr>
      <t>招聘费</t>
    </r>
  </si>
  <si>
    <r>
      <rPr>
        <sz val="10"/>
        <rFont val="Arial"/>
        <family val="2"/>
      </rPr>
      <t>1.16</t>
    </r>
    <r>
      <rPr>
        <sz val="10"/>
        <rFont val="宋体"/>
        <family val="3"/>
        <charset val="134"/>
      </rPr>
      <t>人才测评费</t>
    </r>
  </si>
  <si>
    <r>
      <rPr>
        <sz val="10"/>
        <rFont val="Arial"/>
        <family val="2"/>
      </rPr>
      <t>1.17</t>
    </r>
    <r>
      <rPr>
        <sz val="10"/>
        <rFont val="宋体"/>
        <family val="3"/>
        <charset val="134"/>
      </rPr>
      <t>办公费</t>
    </r>
  </si>
  <si>
    <r>
      <rPr>
        <sz val="10"/>
        <rFont val="Arial"/>
        <family val="2"/>
      </rPr>
      <t>1.18</t>
    </r>
    <r>
      <rPr>
        <sz val="10"/>
        <rFont val="宋体"/>
        <family val="3"/>
        <charset val="134"/>
      </rPr>
      <t>邮电通讯费</t>
    </r>
  </si>
  <si>
    <r>
      <rPr>
        <sz val="10"/>
        <rFont val="Arial"/>
        <family val="2"/>
      </rPr>
      <t>1.19</t>
    </r>
    <r>
      <rPr>
        <sz val="10"/>
        <rFont val="宋体"/>
        <family val="3"/>
        <charset val="134"/>
      </rPr>
      <t>开办费</t>
    </r>
  </si>
  <si>
    <r>
      <rPr>
        <sz val="10"/>
        <rFont val="Arial"/>
        <family val="2"/>
      </rPr>
      <t>1.20</t>
    </r>
    <r>
      <rPr>
        <sz val="10"/>
        <rFont val="宋体"/>
        <family val="3"/>
        <charset val="134"/>
      </rPr>
      <t>市内交通费</t>
    </r>
  </si>
  <si>
    <r>
      <rPr>
        <sz val="10"/>
        <rFont val="Arial"/>
        <family val="2"/>
      </rPr>
      <t>1.21</t>
    </r>
    <r>
      <rPr>
        <sz val="10"/>
        <rFont val="宋体"/>
        <family val="3"/>
        <charset val="134"/>
      </rPr>
      <t>差旅费</t>
    </r>
  </si>
  <si>
    <r>
      <rPr>
        <sz val="10"/>
        <rFont val="Arial"/>
        <family val="2"/>
      </rPr>
      <t>1.22</t>
    </r>
    <r>
      <rPr>
        <sz val="10"/>
        <rFont val="宋体"/>
        <family val="3"/>
        <charset val="134"/>
      </rPr>
      <t>培训费</t>
    </r>
  </si>
  <si>
    <r>
      <rPr>
        <sz val="10"/>
        <rFont val="Arial"/>
        <family val="2"/>
      </rPr>
      <t>1.23</t>
    </r>
    <r>
      <rPr>
        <sz val="10"/>
        <rFont val="宋体"/>
        <family val="3"/>
        <charset val="134"/>
      </rPr>
      <t>会议费</t>
    </r>
  </si>
  <si>
    <r>
      <rPr>
        <sz val="10"/>
        <rFont val="Arial"/>
        <family val="2"/>
      </rPr>
      <t>1.24</t>
    </r>
    <r>
      <rPr>
        <sz val="10"/>
        <rFont val="宋体"/>
        <family val="3"/>
        <charset val="134"/>
      </rPr>
      <t>业务招待费</t>
    </r>
  </si>
  <si>
    <r>
      <rPr>
        <sz val="10"/>
        <rFont val="Arial"/>
        <family val="2"/>
      </rPr>
      <t>1.25</t>
    </r>
    <r>
      <rPr>
        <sz val="10"/>
        <rFont val="宋体"/>
        <family val="3"/>
        <charset val="134"/>
      </rPr>
      <t>绿化保洁费</t>
    </r>
  </si>
  <si>
    <r>
      <rPr>
        <sz val="10"/>
        <rFont val="Arial"/>
        <family val="2"/>
      </rPr>
      <t>1.26</t>
    </r>
    <r>
      <rPr>
        <sz val="10"/>
        <rFont val="宋体"/>
        <family val="3"/>
        <charset val="134"/>
      </rPr>
      <t>书报费</t>
    </r>
  </si>
  <si>
    <r>
      <rPr>
        <sz val="10"/>
        <rFont val="Arial"/>
        <family val="2"/>
      </rPr>
      <t>1.27</t>
    </r>
    <r>
      <rPr>
        <sz val="10"/>
        <rFont val="宋体"/>
        <family val="3"/>
        <charset val="134"/>
      </rPr>
      <t>修理费</t>
    </r>
  </si>
  <si>
    <r>
      <rPr>
        <sz val="10"/>
        <rFont val="Arial"/>
        <family val="2"/>
      </rPr>
      <t>1.28</t>
    </r>
    <r>
      <rPr>
        <sz val="10"/>
        <rFont val="宋体"/>
        <family val="3"/>
        <charset val="134"/>
      </rPr>
      <t>低值易耗品摊销</t>
    </r>
  </si>
  <si>
    <r>
      <rPr>
        <sz val="10"/>
        <rFont val="Arial"/>
        <family val="2"/>
      </rPr>
      <t>1.29</t>
    </r>
    <r>
      <rPr>
        <sz val="10"/>
        <rFont val="宋体"/>
        <family val="3"/>
        <charset val="134"/>
      </rPr>
      <t>无形资产摊销</t>
    </r>
  </si>
  <si>
    <r>
      <rPr>
        <sz val="10"/>
        <rFont val="Arial"/>
        <family val="2"/>
      </rPr>
      <t>1.30</t>
    </r>
    <r>
      <rPr>
        <sz val="10"/>
        <rFont val="宋体"/>
        <family val="3"/>
        <charset val="134"/>
      </rPr>
      <t>长期待摊费用摊销</t>
    </r>
  </si>
  <si>
    <r>
      <rPr>
        <sz val="10"/>
        <rFont val="Arial"/>
        <family val="2"/>
      </rPr>
      <t>1.31</t>
    </r>
    <r>
      <rPr>
        <sz val="10"/>
        <rFont val="宋体"/>
        <family val="3"/>
        <charset val="134"/>
      </rPr>
      <t>报关费</t>
    </r>
  </si>
  <si>
    <r>
      <rPr>
        <sz val="10"/>
        <rFont val="Arial"/>
        <family val="2"/>
      </rPr>
      <t>1.32</t>
    </r>
    <r>
      <rPr>
        <sz val="10"/>
        <rFont val="宋体"/>
        <family val="3"/>
        <charset val="134"/>
      </rPr>
      <t>存货盘盈（盘亏）</t>
    </r>
  </si>
  <si>
    <r>
      <rPr>
        <sz val="10"/>
        <rFont val="Arial"/>
        <family val="2"/>
      </rPr>
      <t>1.33</t>
    </r>
    <r>
      <rPr>
        <sz val="10"/>
        <rFont val="宋体"/>
        <family val="3"/>
        <charset val="134"/>
      </rPr>
      <t>装修费</t>
    </r>
  </si>
  <si>
    <r>
      <rPr>
        <sz val="10"/>
        <rFont val="Arial"/>
        <family val="2"/>
      </rPr>
      <t>1.34</t>
    </r>
    <r>
      <rPr>
        <sz val="10"/>
        <rFont val="宋体"/>
        <family val="3"/>
        <charset val="134"/>
      </rPr>
      <t>财产保险费</t>
    </r>
  </si>
  <si>
    <r>
      <rPr>
        <sz val="10"/>
        <rFont val="Arial"/>
        <family val="2"/>
      </rPr>
      <t>1.35</t>
    </r>
    <r>
      <rPr>
        <sz val="10"/>
        <rFont val="宋体"/>
        <family val="3"/>
        <charset val="134"/>
      </rPr>
      <t>各项税费</t>
    </r>
  </si>
  <si>
    <r>
      <rPr>
        <sz val="10"/>
        <rFont val="Arial"/>
        <family val="2"/>
      </rPr>
      <t>1.36</t>
    </r>
    <r>
      <rPr>
        <sz val="10"/>
        <rFont val="宋体"/>
        <family val="3"/>
        <charset val="134"/>
      </rPr>
      <t>车辆费用</t>
    </r>
  </si>
  <si>
    <r>
      <rPr>
        <sz val="10"/>
        <rFont val="Arial"/>
        <family val="2"/>
      </rPr>
      <t>1.37</t>
    </r>
    <r>
      <rPr>
        <sz val="10"/>
        <rFont val="宋体"/>
        <family val="3"/>
        <charset val="134"/>
      </rPr>
      <t>信息管理费</t>
    </r>
  </si>
  <si>
    <r>
      <rPr>
        <sz val="10"/>
        <rFont val="Arial"/>
        <family val="2"/>
      </rPr>
      <t>1.38</t>
    </r>
    <r>
      <rPr>
        <sz val="10"/>
        <rFont val="宋体"/>
        <family val="3"/>
        <charset val="134"/>
      </rPr>
      <t>律师费</t>
    </r>
  </si>
  <si>
    <r>
      <rPr>
        <sz val="10"/>
        <rFont val="Arial"/>
        <family val="2"/>
      </rPr>
      <t>1.39</t>
    </r>
    <r>
      <rPr>
        <sz val="10"/>
        <rFont val="宋体"/>
        <family val="3"/>
        <charset val="134"/>
      </rPr>
      <t>公证费</t>
    </r>
  </si>
  <si>
    <r>
      <rPr>
        <sz val="10"/>
        <rFont val="Arial"/>
        <family val="2"/>
      </rPr>
      <t>1.40</t>
    </r>
    <r>
      <rPr>
        <sz val="10"/>
        <rFont val="宋体"/>
        <family val="3"/>
        <charset val="134"/>
      </rPr>
      <t>审计费</t>
    </r>
  </si>
  <si>
    <r>
      <rPr>
        <sz val="10"/>
        <rFont val="Arial"/>
        <family val="2"/>
      </rPr>
      <t>1.41</t>
    </r>
    <r>
      <rPr>
        <sz val="10"/>
        <rFont val="宋体"/>
        <family val="3"/>
        <charset val="134"/>
      </rPr>
      <t>评估费</t>
    </r>
  </si>
  <si>
    <r>
      <rPr>
        <sz val="10"/>
        <rFont val="Arial"/>
        <family val="2"/>
      </rPr>
      <t>1.42</t>
    </r>
    <r>
      <rPr>
        <sz val="10"/>
        <rFont val="宋体"/>
        <family val="3"/>
        <charset val="134"/>
      </rPr>
      <t>咨询费</t>
    </r>
  </si>
  <si>
    <r>
      <rPr>
        <sz val="10"/>
        <rFont val="Arial"/>
        <family val="2"/>
      </rPr>
      <t>1.43</t>
    </r>
    <r>
      <rPr>
        <sz val="10"/>
        <rFont val="宋体"/>
        <family val="3"/>
        <charset val="134"/>
      </rPr>
      <t>认证费</t>
    </r>
  </si>
  <si>
    <r>
      <rPr>
        <sz val="10"/>
        <rFont val="Arial"/>
        <family val="2"/>
      </rPr>
      <t>1.44</t>
    </r>
    <r>
      <rPr>
        <sz val="10"/>
        <rFont val="宋体"/>
        <family val="3"/>
        <charset val="134"/>
      </rPr>
      <t>诉讼费</t>
    </r>
  </si>
  <si>
    <r>
      <rPr>
        <sz val="10"/>
        <rFont val="Arial"/>
        <family val="2"/>
      </rPr>
      <t>1.45</t>
    </r>
    <r>
      <rPr>
        <sz val="10"/>
        <rFont val="宋体"/>
        <family val="3"/>
        <charset val="134"/>
      </rPr>
      <t>代理费</t>
    </r>
  </si>
  <si>
    <r>
      <rPr>
        <sz val="10"/>
        <rFont val="Arial"/>
        <family val="2"/>
      </rPr>
      <t>1.46</t>
    </r>
    <r>
      <rPr>
        <sz val="10"/>
        <rFont val="宋体"/>
        <family val="3"/>
        <charset val="134"/>
      </rPr>
      <t>技术转让费</t>
    </r>
  </si>
  <si>
    <r>
      <rPr>
        <sz val="10"/>
        <rFont val="Arial"/>
        <family val="2"/>
      </rPr>
      <t>1.47</t>
    </r>
    <r>
      <rPr>
        <sz val="10"/>
        <rFont val="宋体"/>
        <family val="3"/>
        <charset val="134"/>
      </rPr>
      <t>水费</t>
    </r>
  </si>
  <si>
    <r>
      <rPr>
        <sz val="10"/>
        <rFont val="Arial"/>
        <family val="2"/>
      </rPr>
      <t>1.48</t>
    </r>
    <r>
      <rPr>
        <sz val="10"/>
        <rFont val="宋体"/>
        <family val="3"/>
        <charset val="134"/>
      </rPr>
      <t>租赁费</t>
    </r>
  </si>
  <si>
    <r>
      <rPr>
        <sz val="10"/>
        <rFont val="Arial"/>
        <family val="2"/>
      </rPr>
      <t>1.49</t>
    </r>
    <r>
      <rPr>
        <sz val="10"/>
        <rFont val="宋体"/>
        <family val="3"/>
        <charset val="134"/>
      </rPr>
      <t>物业管理费</t>
    </r>
  </si>
  <si>
    <r>
      <rPr>
        <sz val="10"/>
        <rFont val="Arial"/>
        <family val="2"/>
      </rPr>
      <t>1.50</t>
    </r>
    <r>
      <rPr>
        <sz val="10"/>
        <rFont val="宋体"/>
        <family val="3"/>
        <charset val="134"/>
      </rPr>
      <t>电费</t>
    </r>
  </si>
  <si>
    <r>
      <rPr>
        <sz val="10"/>
        <rFont val="Arial"/>
        <family val="2"/>
      </rPr>
      <t>1.51</t>
    </r>
    <r>
      <rPr>
        <sz val="10"/>
        <rFont val="宋体"/>
        <family val="3"/>
        <charset val="134"/>
      </rPr>
      <t>取暖费</t>
    </r>
  </si>
  <si>
    <r>
      <rPr>
        <sz val="10"/>
        <rFont val="Arial"/>
        <family val="2"/>
      </rPr>
      <t>1.52</t>
    </r>
    <r>
      <rPr>
        <sz val="10"/>
        <rFont val="宋体"/>
        <family val="3"/>
        <charset val="134"/>
      </rPr>
      <t>折旧</t>
    </r>
  </si>
  <si>
    <r>
      <rPr>
        <sz val="10"/>
        <rFont val="Arial"/>
        <family val="2"/>
      </rPr>
      <t>1.53</t>
    </r>
    <r>
      <rPr>
        <sz val="10"/>
        <rFont val="宋体"/>
        <family val="3"/>
        <charset val="134"/>
      </rPr>
      <t>会员费</t>
    </r>
  </si>
  <si>
    <r>
      <rPr>
        <sz val="10"/>
        <rFont val="Arial"/>
        <family val="2"/>
      </rPr>
      <t>1.54</t>
    </r>
    <r>
      <rPr>
        <sz val="10"/>
        <rFont val="宋体"/>
        <family val="3"/>
        <charset val="134"/>
      </rPr>
      <t>存档费</t>
    </r>
  </si>
  <si>
    <r>
      <rPr>
        <sz val="10"/>
        <rFont val="Arial"/>
        <family val="2"/>
      </rPr>
      <t>1.55</t>
    </r>
    <r>
      <rPr>
        <sz val="10"/>
        <rFont val="宋体"/>
        <family val="3"/>
        <charset val="134"/>
      </rPr>
      <t>信息披露费</t>
    </r>
  </si>
  <si>
    <r>
      <rPr>
        <sz val="10"/>
        <rFont val="Arial"/>
        <family val="2"/>
      </rPr>
      <t>1.56</t>
    </r>
    <r>
      <rPr>
        <sz val="10"/>
        <rFont val="宋体"/>
        <family val="3"/>
        <charset val="134"/>
      </rPr>
      <t>股东大会会费</t>
    </r>
  </si>
  <si>
    <r>
      <rPr>
        <sz val="10"/>
        <rFont val="Arial"/>
        <family val="2"/>
      </rPr>
      <t>1.57</t>
    </r>
    <r>
      <rPr>
        <sz val="10"/>
        <rFont val="宋体"/>
        <family val="3"/>
        <charset val="134"/>
      </rPr>
      <t>董事会费</t>
    </r>
  </si>
  <si>
    <r>
      <rPr>
        <sz val="10"/>
        <rFont val="Arial"/>
        <family val="2"/>
      </rPr>
      <t>1.58</t>
    </r>
    <r>
      <rPr>
        <sz val="10"/>
        <rFont val="宋体"/>
        <family val="3"/>
        <charset val="134"/>
      </rPr>
      <t>监事会费</t>
    </r>
  </si>
  <si>
    <r>
      <rPr>
        <sz val="10"/>
        <rFont val="Arial"/>
        <family val="2"/>
      </rPr>
      <t>1.59</t>
    </r>
    <r>
      <rPr>
        <sz val="10"/>
        <rFont val="宋体"/>
        <family val="3"/>
        <charset val="134"/>
      </rPr>
      <t>投资者保护基金</t>
    </r>
  </si>
  <si>
    <r>
      <rPr>
        <sz val="10"/>
        <rFont val="Arial"/>
        <family val="2"/>
      </rPr>
      <t>1.60</t>
    </r>
    <r>
      <rPr>
        <sz val="10"/>
        <rFont val="宋体"/>
        <family val="3"/>
        <charset val="134"/>
      </rPr>
      <t>协会会费</t>
    </r>
  </si>
  <si>
    <r>
      <rPr>
        <sz val="10"/>
        <rFont val="Arial"/>
        <family val="2"/>
      </rPr>
      <t>1.61</t>
    </r>
    <r>
      <rPr>
        <sz val="10"/>
        <rFont val="宋体"/>
        <family val="3"/>
        <charset val="134"/>
      </rPr>
      <t>企业文化费（品牌费）</t>
    </r>
  </si>
  <si>
    <r>
      <rPr>
        <sz val="10"/>
        <rFont val="Arial"/>
        <family val="2"/>
      </rPr>
      <t>1.62</t>
    </r>
    <r>
      <rPr>
        <sz val="10"/>
        <rFont val="宋体"/>
        <family val="3"/>
        <charset val="134"/>
      </rPr>
      <t>广告宣传费</t>
    </r>
  </si>
  <si>
    <r>
      <rPr>
        <sz val="10"/>
        <rFont val="Arial"/>
        <family val="2"/>
      </rPr>
      <t>1.63</t>
    </r>
    <r>
      <rPr>
        <sz val="10"/>
        <rFont val="宋体"/>
        <family val="3"/>
        <charset val="134"/>
      </rPr>
      <t>市场推广费</t>
    </r>
  </si>
  <si>
    <r>
      <rPr>
        <sz val="10"/>
        <rFont val="Arial"/>
        <family val="2"/>
      </rPr>
      <t>1.64</t>
    </r>
    <r>
      <rPr>
        <sz val="10"/>
        <rFont val="宋体"/>
        <family val="3"/>
        <charset val="134"/>
      </rPr>
      <t>展览费</t>
    </r>
  </si>
  <si>
    <r>
      <rPr>
        <sz val="10"/>
        <rFont val="Arial"/>
        <family val="2"/>
      </rPr>
      <t>1.65</t>
    </r>
    <r>
      <rPr>
        <sz val="10"/>
        <rFont val="宋体"/>
        <family val="3"/>
        <charset val="134"/>
      </rPr>
      <t>印刷资料费</t>
    </r>
  </si>
  <si>
    <r>
      <rPr>
        <sz val="10"/>
        <rFont val="Arial"/>
        <family val="2"/>
      </rPr>
      <t>1.66</t>
    </r>
    <r>
      <rPr>
        <sz val="10"/>
        <rFont val="宋体"/>
        <family val="3"/>
        <charset val="134"/>
      </rPr>
      <t>销售服务费</t>
    </r>
  </si>
  <si>
    <r>
      <rPr>
        <sz val="10"/>
        <rFont val="Arial"/>
        <family val="2"/>
      </rPr>
      <t>1.67</t>
    </r>
    <r>
      <rPr>
        <sz val="10"/>
        <rFont val="宋体"/>
        <family val="3"/>
        <charset val="134"/>
      </rPr>
      <t>仓储费</t>
    </r>
  </si>
  <si>
    <r>
      <rPr>
        <sz val="10"/>
        <rFont val="Arial"/>
        <family val="2"/>
      </rPr>
      <t>1.68</t>
    </r>
    <r>
      <rPr>
        <sz val="10"/>
        <rFont val="宋体"/>
        <family val="3"/>
        <charset val="134"/>
      </rPr>
      <t>包装费用</t>
    </r>
  </si>
  <si>
    <r>
      <rPr>
        <sz val="10"/>
        <rFont val="Arial"/>
        <family val="2"/>
      </rPr>
      <t>1.69</t>
    </r>
    <r>
      <rPr>
        <sz val="10"/>
        <rFont val="宋体"/>
        <family val="3"/>
        <charset val="134"/>
      </rPr>
      <t>运杂费</t>
    </r>
  </si>
  <si>
    <r>
      <rPr>
        <sz val="10"/>
        <rFont val="Arial"/>
        <family val="2"/>
      </rPr>
      <t>1.70</t>
    </r>
    <r>
      <rPr>
        <sz val="10"/>
        <rFont val="宋体"/>
        <family val="3"/>
        <charset val="134"/>
      </rPr>
      <t>装卸费用</t>
    </r>
  </si>
  <si>
    <r>
      <rPr>
        <sz val="10"/>
        <rFont val="Arial"/>
        <family val="2"/>
      </rPr>
      <t>1.71</t>
    </r>
    <r>
      <rPr>
        <sz val="10"/>
        <rFont val="宋体"/>
        <family val="3"/>
        <charset val="134"/>
      </rPr>
      <t>消耗材料费</t>
    </r>
  </si>
  <si>
    <r>
      <rPr>
        <sz val="10"/>
        <rFont val="Arial"/>
        <family val="2"/>
      </rPr>
      <t>1.72</t>
    </r>
    <r>
      <rPr>
        <sz val="10"/>
        <rFont val="宋体"/>
        <family val="3"/>
        <charset val="134"/>
      </rPr>
      <t>客户损失赔偿费</t>
    </r>
  </si>
  <si>
    <r>
      <rPr>
        <sz val="10"/>
        <rFont val="Arial"/>
        <family val="2"/>
      </rPr>
      <t>1.73</t>
    </r>
    <r>
      <rPr>
        <sz val="10"/>
        <rFont val="宋体"/>
        <family val="3"/>
        <charset val="134"/>
      </rPr>
      <t>商品维修费</t>
    </r>
  </si>
  <si>
    <r>
      <rPr>
        <sz val="10"/>
        <rFont val="Arial"/>
        <family val="2"/>
      </rPr>
      <t>1.74</t>
    </r>
    <r>
      <rPr>
        <sz val="10"/>
        <rFont val="宋体"/>
        <family val="3"/>
        <charset val="134"/>
      </rPr>
      <t>投诉费用</t>
    </r>
  </si>
  <si>
    <r>
      <rPr>
        <sz val="10"/>
        <rFont val="Arial"/>
        <family val="2"/>
      </rPr>
      <t>1.75</t>
    </r>
    <r>
      <rPr>
        <sz val="10"/>
        <rFont val="宋体"/>
        <family val="3"/>
        <charset val="134"/>
      </rPr>
      <t>环境支出费用</t>
    </r>
  </si>
  <si>
    <r>
      <rPr>
        <sz val="10"/>
        <rFont val="Arial"/>
        <family val="2"/>
      </rPr>
      <t>1.76</t>
    </r>
    <r>
      <rPr>
        <sz val="10"/>
        <rFont val="宋体"/>
        <family val="3"/>
        <charset val="134"/>
      </rPr>
      <t>录取费</t>
    </r>
  </si>
  <si>
    <r>
      <rPr>
        <sz val="10"/>
        <rFont val="Arial"/>
        <family val="2"/>
      </rPr>
      <t>1.77</t>
    </r>
    <r>
      <rPr>
        <sz val="10"/>
        <rFont val="宋体"/>
        <family val="3"/>
        <charset val="134"/>
      </rPr>
      <t>迎新费</t>
    </r>
  </si>
  <si>
    <r>
      <rPr>
        <sz val="10"/>
        <rFont val="Arial"/>
        <family val="2"/>
      </rPr>
      <t>1.78</t>
    </r>
    <r>
      <rPr>
        <sz val="10"/>
        <rFont val="宋体"/>
        <family val="3"/>
        <charset val="134"/>
      </rPr>
      <t>期货手续费</t>
    </r>
  </si>
  <si>
    <r>
      <rPr>
        <sz val="10"/>
        <rFont val="Arial"/>
        <family val="2"/>
      </rPr>
      <t>1.79</t>
    </r>
    <r>
      <rPr>
        <sz val="10"/>
        <rFont val="宋体"/>
        <family val="3"/>
        <charset val="134"/>
      </rPr>
      <t>进出库费用</t>
    </r>
  </si>
  <si>
    <r>
      <rPr>
        <sz val="10"/>
        <rFont val="Arial"/>
        <family val="2"/>
      </rPr>
      <t>1.80</t>
    </r>
    <r>
      <rPr>
        <sz val="10"/>
        <rFont val="宋体"/>
        <family val="3"/>
        <charset val="134"/>
      </rPr>
      <t>电子设备运转费</t>
    </r>
  </si>
  <si>
    <r>
      <rPr>
        <sz val="10"/>
        <rFont val="Arial"/>
        <family val="2"/>
      </rPr>
      <t>1.81</t>
    </r>
    <r>
      <rPr>
        <sz val="10"/>
        <rFont val="宋体"/>
        <family val="3"/>
        <charset val="134"/>
      </rPr>
      <t>交易所设施使用费</t>
    </r>
  </si>
  <si>
    <r>
      <rPr>
        <sz val="10"/>
        <rFont val="Arial"/>
        <family val="2"/>
      </rPr>
      <t>1.82</t>
    </r>
    <r>
      <rPr>
        <sz val="10"/>
        <rFont val="宋体"/>
        <family val="3"/>
        <charset val="134"/>
      </rPr>
      <t>安全防范费</t>
    </r>
  </si>
  <si>
    <r>
      <rPr>
        <sz val="10"/>
        <rFont val="Arial"/>
        <family val="2"/>
      </rPr>
      <t>1.83</t>
    </r>
    <r>
      <rPr>
        <sz val="10"/>
        <rFont val="宋体"/>
        <family val="3"/>
        <charset val="134"/>
      </rPr>
      <t>信息咨询费</t>
    </r>
  </si>
  <si>
    <r>
      <rPr>
        <sz val="10"/>
        <rFont val="Arial"/>
        <family val="2"/>
      </rPr>
      <t>1.84</t>
    </r>
    <r>
      <rPr>
        <sz val="10"/>
        <rFont val="宋体"/>
        <family val="3"/>
        <charset val="134"/>
      </rPr>
      <t>外事费</t>
    </r>
  </si>
  <si>
    <r>
      <rPr>
        <sz val="10"/>
        <rFont val="Arial"/>
        <family val="2"/>
      </rPr>
      <t>1.85</t>
    </r>
    <r>
      <rPr>
        <sz val="10"/>
        <rFont val="宋体"/>
        <family val="3"/>
        <charset val="134"/>
      </rPr>
      <t>提取保险保障基金</t>
    </r>
  </si>
  <si>
    <r>
      <rPr>
        <sz val="10"/>
        <rFont val="Arial"/>
        <family val="2"/>
      </rPr>
      <t>1.86</t>
    </r>
    <r>
      <rPr>
        <sz val="10"/>
        <rFont val="宋体"/>
        <family val="3"/>
        <charset val="134"/>
      </rPr>
      <t>提取期货风险准备金</t>
    </r>
  </si>
  <si>
    <r>
      <rPr>
        <sz val="10"/>
        <rFont val="Arial"/>
        <family val="2"/>
      </rPr>
      <t>1.87</t>
    </r>
    <r>
      <rPr>
        <sz val="10"/>
        <rFont val="宋体"/>
        <family val="3"/>
        <charset val="134"/>
      </rPr>
      <t>开业前期管理费</t>
    </r>
  </si>
  <si>
    <r>
      <rPr>
        <sz val="10"/>
        <rFont val="Arial"/>
        <family val="2"/>
      </rPr>
      <t>1.88</t>
    </r>
    <r>
      <rPr>
        <sz val="10"/>
        <rFont val="宋体"/>
        <family val="3"/>
        <charset val="134"/>
      </rPr>
      <t>产权交易费</t>
    </r>
  </si>
  <si>
    <r>
      <rPr>
        <sz val="10"/>
        <rFont val="Arial"/>
        <family val="2"/>
      </rPr>
      <t>1.89</t>
    </r>
    <r>
      <rPr>
        <sz val="10"/>
        <rFont val="宋体"/>
        <family val="3"/>
        <charset val="134"/>
      </rPr>
      <t>产权过户手续费</t>
    </r>
  </si>
  <si>
    <r>
      <rPr>
        <sz val="10"/>
        <rFont val="Arial"/>
        <family val="2"/>
      </rPr>
      <t>1.90</t>
    </r>
    <r>
      <rPr>
        <sz val="10"/>
        <rFont val="宋体"/>
        <family val="3"/>
        <charset val="134"/>
      </rPr>
      <t>港杂费</t>
    </r>
  </si>
  <si>
    <r>
      <rPr>
        <sz val="10"/>
        <rFont val="Arial"/>
        <family val="2"/>
      </rPr>
      <t>1.91</t>
    </r>
    <r>
      <rPr>
        <sz val="10"/>
        <rFont val="宋体"/>
        <family val="3"/>
        <charset val="134"/>
      </rPr>
      <t>市场调查费</t>
    </r>
  </si>
  <si>
    <r>
      <rPr>
        <sz val="10"/>
        <rFont val="Arial"/>
        <family val="2"/>
      </rPr>
      <t>1.92</t>
    </r>
    <r>
      <rPr>
        <sz val="10"/>
        <rFont val="宋体"/>
        <family val="3"/>
        <charset val="134"/>
      </rPr>
      <t>安置费</t>
    </r>
  </si>
  <si>
    <r>
      <rPr>
        <sz val="10"/>
        <rFont val="Arial"/>
        <family val="2"/>
      </rPr>
      <t>1.93</t>
    </r>
    <r>
      <rPr>
        <sz val="10"/>
        <rFont val="宋体"/>
        <family val="3"/>
        <charset val="134"/>
      </rPr>
      <t>试验检验费</t>
    </r>
  </si>
  <si>
    <r>
      <rPr>
        <sz val="10"/>
        <rFont val="Arial"/>
        <family val="2"/>
      </rPr>
      <t>1.94</t>
    </r>
    <r>
      <rPr>
        <sz val="10"/>
        <rFont val="宋体"/>
        <family val="3"/>
        <charset val="134"/>
      </rPr>
      <t>检测费</t>
    </r>
  </si>
  <si>
    <r>
      <rPr>
        <sz val="10"/>
        <rFont val="Arial"/>
        <family val="2"/>
      </rPr>
      <t>1.95</t>
    </r>
    <r>
      <rPr>
        <sz val="10"/>
        <rFont val="宋体"/>
        <family val="3"/>
        <charset val="134"/>
      </rPr>
      <t>包装物</t>
    </r>
  </si>
  <si>
    <r>
      <rPr>
        <sz val="10"/>
        <rFont val="Arial"/>
        <family val="2"/>
      </rPr>
      <t>1.96</t>
    </r>
    <r>
      <rPr>
        <sz val="10"/>
        <rFont val="宋体"/>
        <family val="3"/>
        <charset val="134"/>
      </rPr>
      <t>机物料消耗</t>
    </r>
  </si>
  <si>
    <r>
      <rPr>
        <sz val="10"/>
        <rFont val="Arial"/>
        <family val="2"/>
      </rPr>
      <t>1.97</t>
    </r>
    <r>
      <rPr>
        <sz val="10"/>
        <rFont val="宋体"/>
        <family val="3"/>
        <charset val="134"/>
      </rPr>
      <t>仪器校正费</t>
    </r>
  </si>
  <si>
    <r>
      <rPr>
        <sz val="10"/>
        <rFont val="Arial"/>
        <family val="2"/>
      </rPr>
      <t>1.98</t>
    </r>
    <r>
      <rPr>
        <sz val="10"/>
        <rFont val="宋体"/>
        <family val="3"/>
        <charset val="134"/>
      </rPr>
      <t>外协加工费</t>
    </r>
  </si>
  <si>
    <r>
      <rPr>
        <sz val="10"/>
        <rFont val="Arial"/>
        <family val="2"/>
      </rPr>
      <t>1.99</t>
    </r>
    <r>
      <rPr>
        <sz val="10"/>
        <rFont val="宋体"/>
        <family val="3"/>
        <charset val="134"/>
      </rPr>
      <t>前期论证费</t>
    </r>
  </si>
  <si>
    <r>
      <rPr>
        <sz val="10"/>
        <rFont val="Arial"/>
        <family val="2"/>
      </rPr>
      <t>1.100</t>
    </r>
    <r>
      <rPr>
        <sz val="10"/>
        <rFont val="宋体"/>
        <family val="3"/>
        <charset val="134"/>
      </rPr>
      <t>技术引进费</t>
    </r>
  </si>
  <si>
    <r>
      <rPr>
        <sz val="10"/>
        <rFont val="Arial"/>
        <family val="2"/>
      </rPr>
      <t>1.101</t>
    </r>
    <r>
      <rPr>
        <sz val="10"/>
        <rFont val="宋体"/>
        <family val="3"/>
        <charset val="134"/>
      </rPr>
      <t>委托外单位的经费支出</t>
    </r>
  </si>
  <si>
    <r>
      <rPr>
        <sz val="10"/>
        <rFont val="Arial"/>
        <family val="2"/>
      </rPr>
      <t>1.102</t>
    </r>
    <r>
      <rPr>
        <sz val="10"/>
        <rFont val="宋体"/>
        <family val="3"/>
        <charset val="134"/>
      </rPr>
      <t>鉴定认证费</t>
    </r>
  </si>
  <si>
    <r>
      <rPr>
        <sz val="10"/>
        <rFont val="Arial"/>
        <family val="2"/>
      </rPr>
      <t>1.103</t>
    </r>
    <r>
      <rPr>
        <sz val="10"/>
        <rFont val="宋体"/>
        <family val="3"/>
        <charset val="134"/>
      </rPr>
      <t>其它</t>
    </r>
  </si>
  <si>
    <r>
      <rPr>
        <sz val="10"/>
        <rFont val="Arial"/>
        <family val="2"/>
      </rPr>
      <t>1.104</t>
    </r>
    <r>
      <rPr>
        <sz val="10"/>
        <rFont val="宋体"/>
        <family val="3"/>
        <charset val="134"/>
      </rPr>
      <t>上缴集团管理费</t>
    </r>
  </si>
  <si>
    <r>
      <rPr>
        <sz val="10"/>
        <rFont val="Arial"/>
        <family val="2"/>
      </rPr>
      <t>1.105</t>
    </r>
    <r>
      <rPr>
        <sz val="10"/>
        <rFont val="宋体"/>
        <family val="3"/>
        <charset val="134"/>
      </rPr>
      <t>投资者教育基金</t>
    </r>
  </si>
  <si>
    <r>
      <rPr>
        <sz val="10"/>
        <rFont val="Arial"/>
        <family val="2"/>
      </rPr>
      <t>1.106</t>
    </r>
    <r>
      <rPr>
        <sz val="10"/>
        <rFont val="宋体"/>
        <family val="3"/>
        <charset val="134"/>
      </rPr>
      <t>研究开发费</t>
    </r>
  </si>
  <si>
    <r>
      <rPr>
        <b/>
        <sz val="10"/>
        <rFont val="宋体"/>
        <family val="3"/>
        <charset val="134"/>
      </rPr>
      <t>管理费用占主营业务收入比</t>
    </r>
  </si>
  <si>
    <t>1.103其他</t>
  </si>
  <si>
    <t>1.103.2</t>
  </si>
  <si>
    <t>1.103.3</t>
  </si>
  <si>
    <t>1.103.4</t>
  </si>
  <si>
    <t>1.103.5</t>
  </si>
  <si>
    <t>1.103.6</t>
  </si>
  <si>
    <t>1.103.7</t>
  </si>
  <si>
    <t>1.103.8</t>
  </si>
  <si>
    <t>1.103.9</t>
  </si>
  <si>
    <r>
      <rPr>
        <sz val="10"/>
        <rFont val="Times New Roman"/>
        <family val="1"/>
      </rPr>
      <t>校验：</t>
    </r>
  </si>
  <si>
    <t>管理费用合计</t>
  </si>
  <si>
    <r>
      <rPr>
        <sz val="10"/>
        <rFont val="Arial"/>
        <family val="2"/>
      </rPr>
      <t xml:space="preserve">  1.</t>
    </r>
    <r>
      <rPr>
        <sz val="10"/>
        <rFont val="宋体"/>
        <family val="3"/>
        <charset val="134"/>
      </rPr>
      <t>人工成本</t>
    </r>
    <r>
      <rPr>
        <sz val="10"/>
        <rFont val="Arial"/>
        <family val="2"/>
      </rPr>
      <t>(1.1-1.16)</t>
    </r>
  </si>
  <si>
    <r>
      <rPr>
        <sz val="10"/>
        <rFont val="Arial"/>
        <family val="2"/>
      </rPr>
      <t xml:space="preserve">  2.</t>
    </r>
    <r>
      <rPr>
        <sz val="10"/>
        <rFont val="宋体"/>
        <family val="3"/>
        <charset val="134"/>
      </rPr>
      <t>日常运营费</t>
    </r>
    <r>
      <rPr>
        <sz val="10"/>
        <rFont val="Arial"/>
        <family val="2"/>
      </rPr>
      <t>(1.17-1.28 1.32-1.37)</t>
    </r>
  </si>
  <si>
    <r>
      <rPr>
        <sz val="10"/>
        <rFont val="Arial"/>
        <family val="2"/>
      </rPr>
      <t xml:space="preserve">  3.</t>
    </r>
    <r>
      <rPr>
        <sz val="10"/>
        <rFont val="宋体"/>
        <family val="3"/>
        <charset val="134"/>
      </rPr>
      <t>外部服务费</t>
    </r>
    <r>
      <rPr>
        <sz val="10"/>
        <rFont val="Arial"/>
        <family val="2"/>
      </rPr>
      <t>(1.31 1.38-1.46)</t>
    </r>
  </si>
  <si>
    <r>
      <rPr>
        <sz val="10"/>
        <rFont val="Arial"/>
        <family val="2"/>
      </rPr>
      <t xml:space="preserve">  4.</t>
    </r>
    <r>
      <rPr>
        <sz val="10"/>
        <rFont val="宋体"/>
        <family val="3"/>
        <charset val="134"/>
      </rPr>
      <t>固定费用</t>
    </r>
    <r>
      <rPr>
        <sz val="10"/>
        <rFont val="Arial"/>
        <family val="2"/>
      </rPr>
      <t>(1.29-1.30 1.47-1.52)</t>
    </r>
  </si>
  <si>
    <r>
      <rPr>
        <sz val="10"/>
        <rFont val="Arial"/>
        <family val="2"/>
      </rPr>
      <t xml:space="preserve">  5.</t>
    </r>
    <r>
      <rPr>
        <sz val="10"/>
        <rFont val="宋体"/>
        <family val="3"/>
        <charset val="134"/>
      </rPr>
      <t>相关会费</t>
    </r>
    <r>
      <rPr>
        <sz val="10"/>
        <rFont val="Arial"/>
        <family val="2"/>
      </rPr>
      <t>(1.53-1.60)</t>
    </r>
  </si>
  <si>
    <r>
      <rPr>
        <sz val="10"/>
        <rFont val="Arial"/>
        <family val="2"/>
      </rPr>
      <t xml:space="preserve">  6.</t>
    </r>
    <r>
      <rPr>
        <sz val="10"/>
        <rFont val="宋体"/>
        <family val="3"/>
        <charset val="134"/>
      </rPr>
      <t>市场费用</t>
    </r>
    <r>
      <rPr>
        <sz val="10"/>
        <rFont val="Arial"/>
        <family val="2"/>
      </rPr>
      <t>(1.61-1.74)</t>
    </r>
  </si>
  <si>
    <r>
      <rPr>
        <sz val="10"/>
        <rFont val="Arial"/>
        <family val="2"/>
      </rPr>
      <t xml:space="preserve">  7.</t>
    </r>
    <r>
      <rPr>
        <sz val="10"/>
        <rFont val="宋体"/>
        <family val="3"/>
        <charset val="134"/>
      </rPr>
      <t>专项费用（</t>
    </r>
    <r>
      <rPr>
        <sz val="10"/>
        <rFont val="Arial"/>
        <family val="2"/>
      </rPr>
      <t>1.75-1.92)</t>
    </r>
  </si>
  <si>
    <r>
      <rPr>
        <sz val="10"/>
        <rFont val="Arial"/>
        <family val="2"/>
      </rPr>
      <t xml:space="preserve">  8.</t>
    </r>
    <r>
      <rPr>
        <sz val="10"/>
        <rFont val="宋体"/>
        <family val="3"/>
        <charset val="134"/>
      </rPr>
      <t>研发费用</t>
    </r>
    <r>
      <rPr>
        <sz val="10"/>
        <rFont val="Arial"/>
        <family val="2"/>
      </rPr>
      <t>(1.93-1.102 1.106)</t>
    </r>
  </si>
  <si>
    <r>
      <rPr>
        <sz val="10"/>
        <rFont val="Arial"/>
        <family val="2"/>
      </rPr>
      <t xml:space="preserve">  9.</t>
    </r>
    <r>
      <rPr>
        <sz val="10"/>
        <rFont val="宋体"/>
        <family val="3"/>
        <charset val="134"/>
      </rPr>
      <t>其他</t>
    </r>
    <r>
      <rPr>
        <sz val="10"/>
        <rFont val="Arial"/>
        <family val="2"/>
      </rPr>
      <t>(1.103-1.105)</t>
    </r>
  </si>
  <si>
    <t>销售费用明细表</t>
  </si>
  <si>
    <t>销售费用合计</t>
  </si>
  <si>
    <r>
      <rPr>
        <sz val="10"/>
        <rFont val="Arial"/>
        <family val="2"/>
      </rPr>
      <t>1.71</t>
    </r>
    <r>
      <rPr>
        <sz val="10"/>
        <rFont val="宋体"/>
        <family val="3"/>
        <charset val="134"/>
      </rPr>
      <t>客户损失赔偿费</t>
    </r>
  </si>
  <si>
    <r>
      <rPr>
        <sz val="10"/>
        <rFont val="Arial"/>
        <family val="2"/>
      </rPr>
      <t>1.72</t>
    </r>
    <r>
      <rPr>
        <sz val="10"/>
        <rFont val="宋体"/>
        <family val="3"/>
        <charset val="134"/>
      </rPr>
      <t>商品维修费</t>
    </r>
  </si>
  <si>
    <r>
      <rPr>
        <sz val="10"/>
        <rFont val="Arial"/>
        <family val="2"/>
      </rPr>
      <t>1.73</t>
    </r>
    <r>
      <rPr>
        <sz val="10"/>
        <rFont val="宋体"/>
        <family val="3"/>
        <charset val="134"/>
      </rPr>
      <t>投诉费用</t>
    </r>
  </si>
  <si>
    <r>
      <rPr>
        <sz val="10"/>
        <rFont val="Arial"/>
        <family val="2"/>
      </rPr>
      <t>1.74</t>
    </r>
    <r>
      <rPr>
        <sz val="10"/>
        <rFont val="宋体"/>
        <family val="3"/>
        <charset val="134"/>
      </rPr>
      <t>环境支出费用</t>
    </r>
  </si>
  <si>
    <r>
      <rPr>
        <sz val="10"/>
        <rFont val="Arial"/>
        <family val="2"/>
      </rPr>
      <t>1.75</t>
    </r>
    <r>
      <rPr>
        <sz val="10"/>
        <rFont val="宋体"/>
        <family val="3"/>
        <charset val="134"/>
      </rPr>
      <t>录取费</t>
    </r>
  </si>
  <si>
    <r>
      <rPr>
        <sz val="10"/>
        <rFont val="Arial"/>
        <family val="2"/>
      </rPr>
      <t>1.76</t>
    </r>
    <r>
      <rPr>
        <sz val="10"/>
        <rFont val="宋体"/>
        <family val="3"/>
        <charset val="134"/>
      </rPr>
      <t>迎新费</t>
    </r>
  </si>
  <si>
    <r>
      <rPr>
        <sz val="10"/>
        <rFont val="Arial"/>
        <family val="2"/>
      </rPr>
      <t>1.77</t>
    </r>
    <r>
      <rPr>
        <sz val="10"/>
        <rFont val="宋体"/>
        <family val="3"/>
        <charset val="134"/>
      </rPr>
      <t>期货手续费</t>
    </r>
  </si>
  <si>
    <r>
      <rPr>
        <sz val="10"/>
        <rFont val="Arial"/>
        <family val="2"/>
      </rPr>
      <t>1.78</t>
    </r>
    <r>
      <rPr>
        <sz val="10"/>
        <rFont val="宋体"/>
        <family val="3"/>
        <charset val="134"/>
      </rPr>
      <t>进出库费用</t>
    </r>
  </si>
  <si>
    <r>
      <rPr>
        <sz val="10"/>
        <rFont val="Arial"/>
        <family val="2"/>
      </rPr>
      <t>1.79</t>
    </r>
    <r>
      <rPr>
        <sz val="10"/>
        <rFont val="宋体"/>
        <family val="3"/>
        <charset val="134"/>
      </rPr>
      <t>电子设备运转费</t>
    </r>
  </si>
  <si>
    <r>
      <rPr>
        <sz val="10"/>
        <rFont val="Arial"/>
        <family val="2"/>
      </rPr>
      <t>1.80</t>
    </r>
    <r>
      <rPr>
        <sz val="10"/>
        <rFont val="宋体"/>
        <family val="3"/>
        <charset val="134"/>
      </rPr>
      <t>交易所设施使用费</t>
    </r>
  </si>
  <si>
    <r>
      <rPr>
        <sz val="10"/>
        <rFont val="Arial"/>
        <family val="2"/>
      </rPr>
      <t>1.81</t>
    </r>
    <r>
      <rPr>
        <sz val="10"/>
        <rFont val="宋体"/>
        <family val="3"/>
        <charset val="134"/>
      </rPr>
      <t>安全防范费</t>
    </r>
  </si>
  <si>
    <r>
      <rPr>
        <sz val="10"/>
        <rFont val="Arial"/>
        <family val="2"/>
      </rPr>
      <t>1.82</t>
    </r>
    <r>
      <rPr>
        <sz val="10"/>
        <rFont val="宋体"/>
        <family val="3"/>
        <charset val="134"/>
      </rPr>
      <t>外事费</t>
    </r>
  </si>
  <si>
    <r>
      <rPr>
        <sz val="10"/>
        <rFont val="Arial"/>
        <family val="2"/>
      </rPr>
      <t>1.83</t>
    </r>
    <r>
      <rPr>
        <sz val="10"/>
        <rFont val="宋体"/>
        <family val="3"/>
        <charset val="134"/>
      </rPr>
      <t>提取保险保障基金</t>
    </r>
  </si>
  <si>
    <r>
      <rPr>
        <sz val="10"/>
        <rFont val="Arial"/>
        <family val="2"/>
      </rPr>
      <t>1.84</t>
    </r>
    <r>
      <rPr>
        <sz val="10"/>
        <rFont val="宋体"/>
        <family val="3"/>
        <charset val="134"/>
      </rPr>
      <t>提取期货风险准备金</t>
    </r>
  </si>
  <si>
    <r>
      <rPr>
        <sz val="10"/>
        <rFont val="Arial"/>
        <family val="2"/>
      </rPr>
      <t>1.85</t>
    </r>
    <r>
      <rPr>
        <sz val="10"/>
        <rFont val="宋体"/>
        <family val="3"/>
        <charset val="134"/>
      </rPr>
      <t>产权交易费</t>
    </r>
  </si>
  <si>
    <r>
      <rPr>
        <sz val="10"/>
        <rFont val="Arial"/>
        <family val="2"/>
      </rPr>
      <t>1.86</t>
    </r>
    <r>
      <rPr>
        <sz val="10"/>
        <rFont val="宋体"/>
        <family val="3"/>
        <charset val="134"/>
      </rPr>
      <t>港杂费</t>
    </r>
  </si>
  <si>
    <r>
      <rPr>
        <sz val="10"/>
        <rFont val="Arial"/>
        <family val="2"/>
      </rPr>
      <t>1.87</t>
    </r>
    <r>
      <rPr>
        <sz val="10"/>
        <rFont val="宋体"/>
        <family val="3"/>
        <charset val="134"/>
      </rPr>
      <t>市场调查费</t>
    </r>
  </si>
  <si>
    <r>
      <rPr>
        <sz val="10"/>
        <rFont val="Arial"/>
        <family val="2"/>
      </rPr>
      <t>1.88</t>
    </r>
    <r>
      <rPr>
        <sz val="10"/>
        <rFont val="宋体"/>
        <family val="3"/>
        <charset val="134"/>
      </rPr>
      <t>安置费</t>
    </r>
  </si>
  <si>
    <r>
      <rPr>
        <sz val="10"/>
        <rFont val="Arial"/>
        <family val="2"/>
      </rPr>
      <t>1.89</t>
    </r>
    <r>
      <rPr>
        <sz val="10"/>
        <rFont val="宋体"/>
        <family val="3"/>
        <charset val="134"/>
      </rPr>
      <t>试验检验费</t>
    </r>
  </si>
  <si>
    <r>
      <rPr>
        <sz val="10"/>
        <rFont val="Arial"/>
        <family val="2"/>
      </rPr>
      <t>1.90</t>
    </r>
    <r>
      <rPr>
        <sz val="10"/>
        <rFont val="宋体"/>
        <family val="3"/>
        <charset val="134"/>
      </rPr>
      <t>检测费</t>
    </r>
  </si>
  <si>
    <r>
      <rPr>
        <sz val="10"/>
        <rFont val="Arial"/>
        <family val="2"/>
      </rPr>
      <t>1.91</t>
    </r>
    <r>
      <rPr>
        <sz val="10"/>
        <rFont val="宋体"/>
        <family val="3"/>
        <charset val="134"/>
      </rPr>
      <t>包装物</t>
    </r>
  </si>
  <si>
    <r>
      <rPr>
        <sz val="10"/>
        <rFont val="Arial"/>
        <family val="2"/>
      </rPr>
      <t>1.92</t>
    </r>
    <r>
      <rPr>
        <sz val="10"/>
        <rFont val="宋体"/>
        <family val="3"/>
        <charset val="134"/>
      </rPr>
      <t>仪器校正费</t>
    </r>
  </si>
  <si>
    <r>
      <rPr>
        <sz val="10"/>
        <rFont val="Arial"/>
        <family val="2"/>
      </rPr>
      <t>1.93</t>
    </r>
    <r>
      <rPr>
        <sz val="10"/>
        <rFont val="宋体"/>
        <family val="3"/>
        <charset val="134"/>
      </rPr>
      <t>外协加工费</t>
    </r>
  </si>
  <si>
    <r>
      <rPr>
        <sz val="10"/>
        <rFont val="Arial"/>
        <family val="2"/>
      </rPr>
      <t>1.94</t>
    </r>
    <r>
      <rPr>
        <sz val="10"/>
        <rFont val="宋体"/>
        <family val="3"/>
        <charset val="134"/>
      </rPr>
      <t>前期论证费</t>
    </r>
  </si>
  <si>
    <r>
      <rPr>
        <sz val="10"/>
        <rFont val="Arial"/>
        <family val="2"/>
      </rPr>
      <t>1.95</t>
    </r>
    <r>
      <rPr>
        <sz val="10"/>
        <rFont val="宋体"/>
        <family val="3"/>
        <charset val="134"/>
      </rPr>
      <t>技术引进费</t>
    </r>
  </si>
  <si>
    <r>
      <rPr>
        <sz val="10"/>
        <rFont val="Arial"/>
        <family val="2"/>
      </rPr>
      <t>1.96</t>
    </r>
    <r>
      <rPr>
        <sz val="10"/>
        <rFont val="宋体"/>
        <family val="3"/>
        <charset val="134"/>
      </rPr>
      <t>委托外单位的经费支出</t>
    </r>
  </si>
  <si>
    <r>
      <rPr>
        <sz val="10"/>
        <rFont val="Arial"/>
        <family val="2"/>
      </rPr>
      <t>1.97</t>
    </r>
    <r>
      <rPr>
        <sz val="10"/>
        <rFont val="宋体"/>
        <family val="3"/>
        <charset val="134"/>
      </rPr>
      <t>鉴定认证费</t>
    </r>
  </si>
  <si>
    <r>
      <rPr>
        <sz val="10"/>
        <rFont val="Arial"/>
        <family val="2"/>
      </rPr>
      <t>1.98</t>
    </r>
    <r>
      <rPr>
        <sz val="10"/>
        <rFont val="宋体"/>
        <family val="3"/>
        <charset val="134"/>
      </rPr>
      <t>其它</t>
    </r>
  </si>
  <si>
    <t>1.98.1临时招商部、售楼处、样板房工程费用（营销设施建造费）</t>
  </si>
  <si>
    <t>1.98.5</t>
  </si>
  <si>
    <t>1.98.6</t>
  </si>
  <si>
    <t>1.98.7</t>
  </si>
  <si>
    <t>1.98.8</t>
  </si>
  <si>
    <t>1.98.9</t>
  </si>
  <si>
    <t>销售占主营业务收入比</t>
  </si>
  <si>
    <t>-</t>
  </si>
  <si>
    <r>
      <rPr>
        <sz val="10"/>
        <rFont val="Arial"/>
        <family val="2"/>
      </rPr>
      <t xml:space="preserve">  6.</t>
    </r>
    <r>
      <rPr>
        <sz val="10"/>
        <rFont val="宋体"/>
        <family val="3"/>
        <charset val="134"/>
      </rPr>
      <t>市场费用</t>
    </r>
    <r>
      <rPr>
        <sz val="10"/>
        <rFont val="Arial"/>
        <family val="2"/>
      </rPr>
      <t>(1.61-1.73)</t>
    </r>
  </si>
  <si>
    <r>
      <rPr>
        <sz val="10"/>
        <rFont val="Arial"/>
        <family val="2"/>
      </rPr>
      <t xml:space="preserve">  7.</t>
    </r>
    <r>
      <rPr>
        <sz val="10"/>
        <rFont val="宋体"/>
        <family val="3"/>
        <charset val="134"/>
      </rPr>
      <t>专项费用（</t>
    </r>
    <r>
      <rPr>
        <sz val="10"/>
        <rFont val="Arial"/>
        <family val="2"/>
      </rPr>
      <t>1.74-1.88)</t>
    </r>
  </si>
  <si>
    <r>
      <rPr>
        <sz val="10"/>
        <rFont val="Arial"/>
        <family val="2"/>
      </rPr>
      <t xml:space="preserve">  8.</t>
    </r>
    <r>
      <rPr>
        <sz val="10"/>
        <rFont val="宋体"/>
        <family val="3"/>
        <charset val="134"/>
      </rPr>
      <t>研发费用</t>
    </r>
    <r>
      <rPr>
        <sz val="10"/>
        <rFont val="Arial"/>
        <family val="2"/>
      </rPr>
      <t>(1.89-1.97)</t>
    </r>
  </si>
  <si>
    <r>
      <rPr>
        <sz val="10"/>
        <rFont val="Arial"/>
        <family val="2"/>
      </rPr>
      <t xml:space="preserve">  9.</t>
    </r>
    <r>
      <rPr>
        <sz val="10"/>
        <rFont val="宋体"/>
        <family val="3"/>
        <charset val="134"/>
      </rPr>
      <t>其他</t>
    </r>
    <r>
      <rPr>
        <sz val="10"/>
        <rFont val="Arial"/>
        <family val="2"/>
      </rPr>
      <t>(1.98)</t>
    </r>
  </si>
  <si>
    <r>
      <rPr>
        <u/>
        <sz val="12"/>
        <color indexed="12"/>
        <rFont val="宋体"/>
        <family val="3"/>
        <charset val="134"/>
      </rPr>
      <t>返回目录</t>
    </r>
  </si>
  <si>
    <r>
      <rPr>
        <b/>
        <sz val="10"/>
        <color indexed="56"/>
        <rFont val="宋体"/>
        <family val="3"/>
        <charset val="134"/>
      </rPr>
      <t>科目名称</t>
    </r>
  </si>
  <si>
    <t>此表手工输入</t>
  </si>
  <si>
    <r>
      <rPr>
        <b/>
        <sz val="10"/>
        <rFont val="宋体"/>
        <family val="3"/>
        <charset val="134"/>
      </rPr>
      <t>财务费用费用合计</t>
    </r>
  </si>
  <si>
    <r>
      <rPr>
        <b/>
        <sz val="10"/>
        <color indexed="12"/>
        <rFont val="Arial"/>
        <family val="2"/>
      </rPr>
      <t>1.</t>
    </r>
    <r>
      <rPr>
        <b/>
        <sz val="10"/>
        <color indexed="12"/>
        <rFont val="宋体"/>
        <family val="3"/>
        <charset val="134"/>
      </rPr>
      <t>利息支出</t>
    </r>
  </si>
  <si>
    <r>
      <rPr>
        <sz val="10"/>
        <rFont val="Arial"/>
        <family val="2"/>
      </rPr>
      <t xml:space="preserve">  1.1</t>
    </r>
    <r>
      <rPr>
        <sz val="10"/>
        <rFont val="宋体"/>
        <family val="3"/>
        <charset val="134"/>
      </rPr>
      <t>长期借款利息支出</t>
    </r>
  </si>
  <si>
    <r>
      <rPr>
        <sz val="10"/>
        <rFont val="Arial"/>
        <family val="2"/>
      </rPr>
      <t xml:space="preserve">  1.2</t>
    </r>
    <r>
      <rPr>
        <sz val="10"/>
        <rFont val="宋体"/>
        <family val="3"/>
        <charset val="134"/>
      </rPr>
      <t>短期借款利息支出</t>
    </r>
  </si>
  <si>
    <r>
      <rPr>
        <sz val="10"/>
        <rFont val="Arial"/>
        <family val="2"/>
      </rPr>
      <t xml:space="preserve">  1.3</t>
    </r>
    <r>
      <rPr>
        <sz val="10"/>
        <rFont val="宋体"/>
        <family val="3"/>
        <charset val="134"/>
      </rPr>
      <t>票据贴现利息支出</t>
    </r>
  </si>
  <si>
    <r>
      <rPr>
        <sz val="10"/>
        <rFont val="Arial"/>
        <family val="2"/>
      </rPr>
      <t xml:space="preserve">  1.5</t>
    </r>
    <r>
      <rPr>
        <sz val="10"/>
        <rFont val="宋体"/>
        <family val="3"/>
        <charset val="134"/>
      </rPr>
      <t>其他利息支出</t>
    </r>
  </si>
  <si>
    <r>
      <rPr>
        <b/>
        <sz val="10"/>
        <color indexed="12"/>
        <rFont val="Arial"/>
        <family val="2"/>
      </rPr>
      <t>2.</t>
    </r>
    <r>
      <rPr>
        <b/>
        <sz val="10"/>
        <color indexed="12"/>
        <rFont val="宋体"/>
        <family val="3"/>
        <charset val="134"/>
      </rPr>
      <t>利息收入</t>
    </r>
    <r>
      <rPr>
        <b/>
        <sz val="10"/>
        <rFont val="宋体"/>
        <family val="3"/>
        <charset val="134"/>
      </rPr>
      <t>（正数填列）</t>
    </r>
  </si>
  <si>
    <r>
      <rPr>
        <sz val="10"/>
        <rFont val="Arial"/>
        <family val="2"/>
      </rPr>
      <t xml:space="preserve">  2.1</t>
    </r>
    <r>
      <rPr>
        <sz val="10"/>
        <rFont val="宋体"/>
        <family val="3"/>
        <charset val="134"/>
      </rPr>
      <t>现金利息收入</t>
    </r>
  </si>
  <si>
    <r>
      <rPr>
        <sz val="10"/>
        <rFont val="Arial"/>
        <family val="2"/>
      </rPr>
      <t xml:space="preserve">  2.2</t>
    </r>
    <r>
      <rPr>
        <sz val="10"/>
        <rFont val="宋体"/>
        <family val="3"/>
        <charset val="134"/>
      </rPr>
      <t>其他利息收入</t>
    </r>
  </si>
  <si>
    <r>
      <rPr>
        <sz val="10"/>
        <rFont val="Arial"/>
        <family val="2"/>
      </rPr>
      <t>3.</t>
    </r>
    <r>
      <rPr>
        <sz val="10"/>
        <rFont val="宋体"/>
        <family val="3"/>
        <charset val="134"/>
      </rPr>
      <t>汇兑收益</t>
    </r>
  </si>
  <si>
    <r>
      <rPr>
        <sz val="10"/>
        <rFont val="Arial"/>
        <family val="2"/>
      </rPr>
      <t>4.</t>
    </r>
    <r>
      <rPr>
        <sz val="10"/>
        <rFont val="宋体"/>
        <family val="3"/>
        <charset val="134"/>
      </rPr>
      <t>汇兑损失</t>
    </r>
  </si>
  <si>
    <t>5.应得和未得折扣</t>
  </si>
  <si>
    <r>
      <rPr>
        <sz val="10"/>
        <rFont val="Arial"/>
        <family val="2"/>
      </rPr>
      <t>6.</t>
    </r>
    <r>
      <rPr>
        <sz val="10"/>
        <rFont val="宋体"/>
        <family val="3"/>
        <charset val="134"/>
      </rPr>
      <t>手续费支出</t>
    </r>
  </si>
  <si>
    <t>7.未实现的汇兑损益</t>
  </si>
  <si>
    <r>
      <rPr>
        <sz val="10"/>
        <rFont val="Arial"/>
        <family val="2"/>
      </rPr>
      <t>8.</t>
    </r>
    <r>
      <rPr>
        <sz val="10"/>
        <rFont val="宋体"/>
        <family val="3"/>
        <charset val="134"/>
      </rPr>
      <t>其它</t>
    </r>
  </si>
  <si>
    <t>校验：</t>
  </si>
  <si>
    <t>填制单位</t>
  </si>
  <si>
    <t>单位：万元</t>
  </si>
  <si>
    <t>指标名称</t>
  </si>
  <si>
    <t xml:space="preserve"> 第一季度 </t>
  </si>
  <si>
    <t xml:space="preserve"> 第二季度 </t>
  </si>
  <si>
    <t xml:space="preserve"> 第三季度 </t>
  </si>
  <si>
    <t xml:space="preserve"> 第四季度 </t>
  </si>
  <si>
    <t>全年</t>
  </si>
  <si>
    <t>预算</t>
  </si>
  <si>
    <t>实际</t>
  </si>
  <si>
    <t>执行比</t>
  </si>
  <si>
    <r>
      <rPr>
        <b/>
        <sz val="10"/>
        <rFont val="Times New Roman"/>
        <family val="1"/>
      </rPr>
      <t>03</t>
    </r>
    <r>
      <rPr>
        <b/>
        <sz val="10"/>
        <rFont val="黑体"/>
        <family val="3"/>
        <charset val="134"/>
      </rPr>
      <t>年实际</t>
    </r>
  </si>
  <si>
    <t>同期实际比</t>
  </si>
  <si>
    <t>一、总资产</t>
  </si>
  <si>
    <t>1、应收账款余额</t>
  </si>
  <si>
    <t>2、新增固定资产（含技改投入）</t>
  </si>
  <si>
    <r>
      <rPr>
        <sz val="10"/>
        <rFont val="Times New Roman"/>
        <family val="1"/>
      </rPr>
      <t>3</t>
    </r>
    <r>
      <rPr>
        <sz val="10"/>
        <rFont val="楷体_GB2312"/>
        <family val="3"/>
        <charset val="134"/>
      </rPr>
      <t>、存货余额</t>
    </r>
  </si>
  <si>
    <r>
      <rPr>
        <sz val="10"/>
        <rFont val="Times New Roman"/>
        <family val="1"/>
      </rPr>
      <t>4</t>
    </r>
    <r>
      <rPr>
        <sz val="10"/>
        <rFont val="楷体_GB2312"/>
        <family val="3"/>
        <charset val="134"/>
      </rPr>
      <t>、新增投资</t>
    </r>
  </si>
  <si>
    <t>二、净资产</t>
  </si>
  <si>
    <t>三、现金及现金等价物净增加额</t>
  </si>
  <si>
    <t>1、经营活动现金流量净额</t>
  </si>
  <si>
    <t>2、投资活动产生的现金流量净额</t>
  </si>
  <si>
    <t>3、筹资活动产生的现金流量净额</t>
  </si>
  <si>
    <t>四、本年度新增融资额</t>
  </si>
  <si>
    <t>其中：为集团提供金额</t>
  </si>
  <si>
    <t>五、业务收入</t>
  </si>
  <si>
    <t>1、主营业务收入（分产品列出）</t>
  </si>
  <si>
    <t>2、其他业务收入</t>
  </si>
  <si>
    <t>六、业务成本</t>
  </si>
  <si>
    <t>1、主营业务成本（分产品列出）</t>
  </si>
  <si>
    <t>2、其他业务成本</t>
  </si>
  <si>
    <t>七、业务利润</t>
  </si>
  <si>
    <t>1、主营业务利润（分产品列出）</t>
  </si>
  <si>
    <t>2、其他业务利润</t>
  </si>
  <si>
    <t>八、期间费用</t>
  </si>
  <si>
    <t>（一）管理费用</t>
  </si>
  <si>
    <t>管理人员工资</t>
  </si>
  <si>
    <t>社保费</t>
  </si>
  <si>
    <t>差旅费</t>
  </si>
  <si>
    <t>办公费</t>
  </si>
  <si>
    <t>折旧费</t>
  </si>
  <si>
    <t>车辆使用费</t>
  </si>
  <si>
    <t>业务招待费</t>
  </si>
  <si>
    <t>坏账损失</t>
  </si>
  <si>
    <t>（二）营业费用</t>
  </si>
  <si>
    <t>员工工资</t>
  </si>
  <si>
    <t>广告费</t>
  </si>
  <si>
    <t>（三）财务费用</t>
  </si>
  <si>
    <t>九、利润总额</t>
  </si>
  <si>
    <t>十、净利润</t>
  </si>
  <si>
    <t>十一、员工人数</t>
  </si>
  <si>
    <r>
      <rPr>
        <b/>
        <sz val="12"/>
        <rFont val="宋体"/>
        <family val="3"/>
        <charset val="134"/>
      </rPr>
      <t>说明：</t>
    </r>
    <r>
      <rPr>
        <b/>
        <sz val="12"/>
        <rFont val="Times New Roman"/>
        <family val="1"/>
      </rPr>
      <t>1</t>
    </r>
    <r>
      <rPr>
        <b/>
        <sz val="12"/>
        <rFont val="宋体"/>
        <family val="3"/>
        <charset val="134"/>
      </rPr>
      <t>、</t>
    </r>
    <r>
      <rPr>
        <b/>
        <sz val="12"/>
        <rFont val="Times New Roman"/>
        <family val="1"/>
      </rPr>
      <t xml:space="preserve"> </t>
    </r>
    <r>
      <rPr>
        <b/>
        <sz val="12"/>
        <rFont val="宋体"/>
        <family val="3"/>
        <charset val="134"/>
      </rPr>
      <t>管理费用、营业费用的合计数不一定等于各分项明细的总和</t>
    </r>
  </si>
  <si>
    <r>
      <rPr>
        <sz val="12"/>
        <rFont val="Times New Roman"/>
        <family val="1"/>
      </rPr>
      <t xml:space="preserve">             </t>
    </r>
    <r>
      <rPr>
        <b/>
        <sz val="12"/>
        <rFont val="Times New Roman"/>
        <family val="1"/>
      </rPr>
      <t>2</t>
    </r>
    <r>
      <rPr>
        <b/>
        <sz val="12"/>
        <rFont val="宋体"/>
        <family val="3"/>
        <charset val="134"/>
      </rPr>
      <t>、期间费用中的明细项中如有必要新增的可在各自项目里最后一行添加，整体的格式顺序不能改变</t>
    </r>
  </si>
  <si>
    <t>【资金来源与运用表】</t>
    <phoneticPr fontId="38" type="noConversion"/>
  </si>
  <si>
    <t>项目</t>
    <phoneticPr fontId="38" type="noConversion"/>
  </si>
  <si>
    <t>期初资金</t>
    <phoneticPr fontId="38" type="noConversion"/>
  </si>
  <si>
    <t xml:space="preserve"> 1,销售商品、提供劳务收到的现金</t>
  </si>
  <si>
    <t xml:space="preserve">     1.1房产销售流入</t>
  </si>
  <si>
    <t xml:space="preserve">     1.2物业管理流入</t>
  </si>
  <si>
    <t xml:space="preserve">     1.4酒店营业流入</t>
  </si>
  <si>
    <t xml:space="preserve">     1.5游乐经营流入</t>
  </si>
  <si>
    <t xml:space="preserve">     1.6商品销售流入</t>
  </si>
  <si>
    <t xml:space="preserve">     1.6其他</t>
    <phoneticPr fontId="82" type="noConversion"/>
  </si>
  <si>
    <t xml:space="preserve">2,收取的税费返还 </t>
  </si>
  <si>
    <t>3,收到的其他与经营活动有关的现金</t>
  </si>
  <si>
    <t>现金流入小计</t>
  </si>
  <si>
    <t>4,购买商品、接受劳务支付的现金</t>
  </si>
  <si>
    <t xml:space="preserve">     4.1土地成本</t>
  </si>
  <si>
    <t xml:space="preserve">     4.2前期费用</t>
  </si>
  <si>
    <t xml:space="preserve">     4.3市政基础设施（红线内） </t>
  </si>
  <si>
    <t xml:space="preserve">     4.4建安成本</t>
  </si>
  <si>
    <t xml:space="preserve">     4.5配套设施</t>
  </si>
  <si>
    <t xml:space="preserve">     4.6不可预见费</t>
  </si>
  <si>
    <t xml:space="preserve">     4.7开发间接费（利息支出、工资等除外）</t>
    <phoneticPr fontId="82" type="noConversion"/>
  </si>
  <si>
    <t>5，支付给职工以及为职工支付的现金</t>
  </si>
  <si>
    <t>6，支付的各项税费</t>
  </si>
  <si>
    <t xml:space="preserve">     6.1土地增值税</t>
    <phoneticPr fontId="82" type="noConversion"/>
  </si>
  <si>
    <t xml:space="preserve">     6.2所得税</t>
    <phoneticPr fontId="82" type="noConversion"/>
  </si>
  <si>
    <t xml:space="preserve">     6.3其他</t>
    <phoneticPr fontId="82" type="noConversion"/>
  </si>
  <si>
    <t>7，支付的其他与经营活动有关的现金</t>
  </si>
  <si>
    <t>7.1归属于管理方面费用</t>
    <phoneticPr fontId="82" type="noConversion"/>
  </si>
  <si>
    <t>7.2归属于营销方面费用</t>
  </si>
  <si>
    <t>7.3…………</t>
  </si>
  <si>
    <t>现金流出小计</t>
  </si>
  <si>
    <t xml:space="preserve">   经营活动产生的现金流量净额</t>
  </si>
  <si>
    <t>1.收回投资所收到的现金</t>
    <phoneticPr fontId="82" type="noConversion"/>
  </si>
  <si>
    <t>2.取得投资收益所收到的现金</t>
    <phoneticPr fontId="82" type="noConversion"/>
  </si>
  <si>
    <t>3.处置固定资产、无形资产和其他长期资产所收到的现金净额　</t>
    <phoneticPr fontId="82" type="noConversion"/>
  </si>
  <si>
    <t>4.处置子公司及其他经营单位收到的现金净额</t>
    <phoneticPr fontId="82" type="noConversion"/>
  </si>
  <si>
    <t>5.收到的其他与投资活动有关的现金</t>
    <phoneticPr fontId="82" type="noConversion"/>
  </si>
  <si>
    <t>6.购建固定资产、无形资产和其他长期资产所支付的现金　</t>
    <phoneticPr fontId="82" type="noConversion"/>
  </si>
  <si>
    <t xml:space="preserve">     6.1购建固定资产</t>
    <phoneticPr fontId="82" type="noConversion"/>
  </si>
  <si>
    <t xml:space="preserve">     6.2购建无形资产</t>
    <phoneticPr fontId="82" type="noConversion"/>
  </si>
  <si>
    <t>7.投资所支付的现金</t>
    <phoneticPr fontId="82" type="noConversion"/>
  </si>
  <si>
    <t>8.取得子公司及其他营业单位支付的现金净额</t>
    <phoneticPr fontId="82" type="noConversion"/>
  </si>
  <si>
    <t>9.支付其他与投资活动有关的现金</t>
    <phoneticPr fontId="82" type="noConversion"/>
  </si>
  <si>
    <t xml:space="preserve">   投资活动产生的现金流量净额</t>
    <phoneticPr fontId="82" type="noConversion"/>
  </si>
  <si>
    <t>1. 吸收投资所收到的现金　</t>
    <phoneticPr fontId="82" type="noConversion"/>
  </si>
  <si>
    <t xml:space="preserve">        其中：子公司吸收少数股东投资收到的现金</t>
  </si>
  <si>
    <t>2. 借款所收到的现金</t>
    <phoneticPr fontId="82" type="noConversion"/>
  </si>
  <si>
    <t xml:space="preserve">     2.1收到金融机构借款</t>
    <phoneticPr fontId="82" type="noConversion"/>
  </si>
  <si>
    <t xml:space="preserve">     2.2集团借款</t>
    <phoneticPr fontId="82" type="noConversion"/>
  </si>
  <si>
    <t xml:space="preserve">     2.3其他借款</t>
    <phoneticPr fontId="82" type="noConversion"/>
  </si>
  <si>
    <t>3.收到的其他与筹资活动有关的现金</t>
    <phoneticPr fontId="82" type="noConversion"/>
  </si>
  <si>
    <t>4.偿还债务所支付的现金</t>
    <phoneticPr fontId="82" type="noConversion"/>
  </si>
  <si>
    <t xml:space="preserve">     4.1偿还金融机构借款</t>
    <phoneticPr fontId="82" type="noConversion"/>
  </si>
  <si>
    <t xml:space="preserve">     4.2偿还集团借款</t>
    <phoneticPr fontId="82" type="noConversion"/>
  </si>
  <si>
    <t xml:space="preserve">     4.3偿还其他借款</t>
    <phoneticPr fontId="82" type="noConversion"/>
  </si>
  <si>
    <t>5.分配股利、利润及偿付利息所支付的现金</t>
    <phoneticPr fontId="82" type="noConversion"/>
  </si>
  <si>
    <t xml:space="preserve">     其中：利息支出</t>
    <phoneticPr fontId="82" type="noConversion"/>
  </si>
  <si>
    <t xml:space="preserve"> 集团借款利息</t>
    <phoneticPr fontId="82" type="noConversion"/>
  </si>
  <si>
    <t xml:space="preserve">       金融机构借款利息</t>
    <phoneticPr fontId="82" type="noConversion"/>
  </si>
  <si>
    <t xml:space="preserve">     其中：子公司支付给少数股东的股利、利润</t>
    <phoneticPr fontId="82" type="noConversion"/>
  </si>
  <si>
    <t>6.支付其他与筹资活动有关的现金</t>
    <phoneticPr fontId="82" type="noConversion"/>
  </si>
  <si>
    <t xml:space="preserve">     6.1……</t>
    <phoneticPr fontId="82" type="noConversion"/>
  </si>
  <si>
    <t>流出现金小计</t>
  </si>
  <si>
    <t xml:space="preserve">   筹资活动产生的现金流量净额</t>
  </si>
  <si>
    <t>期末资金净额</t>
    <phoneticPr fontId="38" type="noConversion"/>
  </si>
  <si>
    <t>其中：转入监管账户资金（不可用）</t>
    <phoneticPr fontId="38" type="noConversion"/>
  </si>
  <si>
    <t>月度可用资金余额</t>
    <phoneticPr fontId="82" type="noConversion"/>
  </si>
  <si>
    <t>　　　　以前年度损益调整</t>
  </si>
  <si>
    <t>1.98.2外卖场</t>
    <phoneticPr fontId="38" type="noConversion"/>
  </si>
  <si>
    <t>1.98.3销售物料</t>
    <phoneticPr fontId="38" type="noConversion"/>
  </si>
  <si>
    <t>1.98.4其他</t>
    <phoneticPr fontId="38" type="noConversion"/>
  </si>
  <si>
    <t>2017年预算</t>
    <phoneticPr fontId="38" type="noConversion"/>
  </si>
  <si>
    <t>项目截止2017年度累计</t>
    <phoneticPr fontId="82" type="noConversion"/>
  </si>
  <si>
    <t>项目截止2016年度累计</t>
    <phoneticPr fontId="38" type="noConversion"/>
  </si>
  <si>
    <r>
      <rPr>
        <b/>
        <sz val="10"/>
        <color indexed="56"/>
        <rFont val="微软雅黑"/>
        <family val="2"/>
        <charset val="134"/>
      </rPr>
      <t>科目名称</t>
    </r>
  </si>
  <si>
    <t>2017年预算</t>
  </si>
  <si>
    <t>商业</t>
    <phoneticPr fontId="90" type="noConversion"/>
  </si>
  <si>
    <t>人数</t>
    <phoneticPr fontId="90" type="noConversion"/>
  </si>
  <si>
    <r>
      <t>1.1</t>
    </r>
    <r>
      <rPr>
        <sz val="10"/>
        <rFont val="微软雅黑"/>
        <family val="2"/>
        <charset val="134"/>
      </rPr>
      <t>工资</t>
    </r>
  </si>
  <si>
    <r>
      <t>1.2</t>
    </r>
    <r>
      <rPr>
        <sz val="10"/>
        <rFont val="微软雅黑"/>
        <family val="2"/>
        <charset val="134"/>
      </rPr>
      <t>职工福利费</t>
    </r>
  </si>
  <si>
    <r>
      <t>1.4</t>
    </r>
    <r>
      <rPr>
        <sz val="10"/>
        <rFont val="微软雅黑"/>
        <family val="2"/>
        <charset val="134"/>
      </rPr>
      <t>社会保障金</t>
    </r>
    <phoneticPr fontId="38" type="noConversion"/>
  </si>
  <si>
    <r>
      <t>1.5</t>
    </r>
    <r>
      <rPr>
        <sz val="10"/>
        <rFont val="微软雅黑"/>
        <family val="2"/>
        <charset val="134"/>
      </rPr>
      <t>住房公积金</t>
    </r>
  </si>
  <si>
    <r>
      <t>1.6</t>
    </r>
    <r>
      <rPr>
        <sz val="10"/>
        <rFont val="微软雅黑"/>
        <family val="2"/>
        <charset val="134"/>
      </rPr>
      <t>工会经费</t>
    </r>
  </si>
  <si>
    <r>
      <t>1.7</t>
    </r>
    <r>
      <rPr>
        <sz val="10"/>
        <rFont val="微软雅黑"/>
        <family val="2"/>
        <charset val="134"/>
      </rPr>
      <t>职工教育经费</t>
    </r>
  </si>
  <si>
    <r>
      <t>1.8</t>
    </r>
    <r>
      <rPr>
        <sz val="10"/>
        <rFont val="微软雅黑"/>
        <family val="2"/>
        <charset val="134"/>
      </rPr>
      <t>非货币福利</t>
    </r>
  </si>
  <si>
    <r>
      <t>1.9</t>
    </r>
    <r>
      <rPr>
        <sz val="10"/>
        <rFont val="微软雅黑"/>
        <family val="2"/>
        <charset val="134"/>
      </rPr>
      <t>辞退福利</t>
    </r>
  </si>
  <si>
    <r>
      <t>1.10</t>
    </r>
    <r>
      <rPr>
        <sz val="10"/>
        <rFont val="微软雅黑"/>
        <family val="2"/>
        <charset val="134"/>
      </rPr>
      <t>股份支付</t>
    </r>
  </si>
  <si>
    <r>
      <t>1.11</t>
    </r>
    <r>
      <rPr>
        <sz val="10"/>
        <rFont val="微软雅黑"/>
        <family val="2"/>
        <charset val="134"/>
      </rPr>
      <t>劳务费</t>
    </r>
  </si>
  <si>
    <r>
      <t>1.12</t>
    </r>
    <r>
      <rPr>
        <sz val="10"/>
        <rFont val="微软雅黑"/>
        <family val="2"/>
        <charset val="134"/>
      </rPr>
      <t>人身安全保险费</t>
    </r>
  </si>
  <si>
    <r>
      <t>1.13</t>
    </r>
    <r>
      <rPr>
        <sz val="10"/>
        <rFont val="微软雅黑"/>
        <family val="2"/>
        <charset val="134"/>
      </rPr>
      <t>劳动保护费</t>
    </r>
  </si>
  <si>
    <r>
      <t>1.14</t>
    </r>
    <r>
      <rPr>
        <sz val="10"/>
        <rFont val="微软雅黑"/>
        <family val="2"/>
        <charset val="134"/>
      </rPr>
      <t>工伤补偿</t>
    </r>
  </si>
  <si>
    <r>
      <t>1.15</t>
    </r>
    <r>
      <rPr>
        <sz val="10"/>
        <rFont val="微软雅黑"/>
        <family val="2"/>
        <charset val="134"/>
      </rPr>
      <t>招聘费</t>
    </r>
  </si>
  <si>
    <r>
      <t>1.16</t>
    </r>
    <r>
      <rPr>
        <sz val="10"/>
        <rFont val="微软雅黑"/>
        <family val="2"/>
        <charset val="134"/>
      </rPr>
      <t>人才测评费</t>
    </r>
  </si>
  <si>
    <r>
      <t>1.17</t>
    </r>
    <r>
      <rPr>
        <sz val="10"/>
        <rFont val="微软雅黑"/>
        <family val="2"/>
        <charset val="134"/>
      </rPr>
      <t>办公费</t>
    </r>
    <phoneticPr fontId="38" type="noConversion"/>
  </si>
  <si>
    <r>
      <t>1.18</t>
    </r>
    <r>
      <rPr>
        <sz val="10"/>
        <rFont val="微软雅黑"/>
        <family val="2"/>
        <charset val="134"/>
      </rPr>
      <t>邮电通讯费</t>
    </r>
    <phoneticPr fontId="38" type="noConversion"/>
  </si>
  <si>
    <r>
      <t>1.19</t>
    </r>
    <r>
      <rPr>
        <sz val="10"/>
        <rFont val="微软雅黑"/>
        <family val="2"/>
        <charset val="134"/>
      </rPr>
      <t>开办费</t>
    </r>
    <phoneticPr fontId="38" type="noConversion"/>
  </si>
  <si>
    <r>
      <t>1.20</t>
    </r>
    <r>
      <rPr>
        <sz val="10"/>
        <rFont val="微软雅黑"/>
        <family val="2"/>
        <charset val="134"/>
      </rPr>
      <t>市内交通费</t>
    </r>
  </si>
  <si>
    <r>
      <t>1.21</t>
    </r>
    <r>
      <rPr>
        <sz val="10"/>
        <rFont val="微软雅黑"/>
        <family val="2"/>
        <charset val="134"/>
      </rPr>
      <t>差旅费</t>
    </r>
  </si>
  <si>
    <r>
      <t>1.22</t>
    </r>
    <r>
      <rPr>
        <sz val="10"/>
        <rFont val="微软雅黑"/>
        <family val="2"/>
        <charset val="134"/>
      </rPr>
      <t>培训费</t>
    </r>
  </si>
  <si>
    <r>
      <t>1.23</t>
    </r>
    <r>
      <rPr>
        <sz val="10"/>
        <rFont val="微软雅黑"/>
        <family val="2"/>
        <charset val="134"/>
      </rPr>
      <t>会议费</t>
    </r>
  </si>
  <si>
    <r>
      <t>1.24</t>
    </r>
    <r>
      <rPr>
        <sz val="10"/>
        <rFont val="微软雅黑"/>
        <family val="2"/>
        <charset val="134"/>
      </rPr>
      <t>业务招待费</t>
    </r>
  </si>
  <si>
    <r>
      <t>1.25</t>
    </r>
    <r>
      <rPr>
        <sz val="10"/>
        <rFont val="微软雅黑"/>
        <family val="2"/>
        <charset val="134"/>
      </rPr>
      <t>绿化保洁费</t>
    </r>
  </si>
  <si>
    <r>
      <t>1.26</t>
    </r>
    <r>
      <rPr>
        <sz val="10"/>
        <rFont val="微软雅黑"/>
        <family val="2"/>
        <charset val="134"/>
      </rPr>
      <t>书报费</t>
    </r>
  </si>
  <si>
    <r>
      <t>1.27</t>
    </r>
    <r>
      <rPr>
        <sz val="10"/>
        <rFont val="微软雅黑"/>
        <family val="2"/>
        <charset val="134"/>
      </rPr>
      <t>修理费</t>
    </r>
  </si>
  <si>
    <r>
      <t>1.28</t>
    </r>
    <r>
      <rPr>
        <sz val="10"/>
        <rFont val="微软雅黑"/>
        <family val="2"/>
        <charset val="134"/>
      </rPr>
      <t>低值易耗品摊销</t>
    </r>
  </si>
  <si>
    <r>
      <t>1.29</t>
    </r>
    <r>
      <rPr>
        <sz val="10"/>
        <rFont val="微软雅黑"/>
        <family val="2"/>
        <charset val="134"/>
      </rPr>
      <t>无形资产摊销</t>
    </r>
  </si>
  <si>
    <r>
      <t>1.30</t>
    </r>
    <r>
      <rPr>
        <sz val="10"/>
        <rFont val="微软雅黑"/>
        <family val="2"/>
        <charset val="134"/>
      </rPr>
      <t>长期待摊费用摊销</t>
    </r>
  </si>
  <si>
    <r>
      <t>1.31</t>
    </r>
    <r>
      <rPr>
        <sz val="10"/>
        <rFont val="微软雅黑"/>
        <family val="2"/>
        <charset val="134"/>
      </rPr>
      <t>报关费</t>
    </r>
    <phoneticPr fontId="38" type="noConversion"/>
  </si>
  <si>
    <r>
      <t>1.32</t>
    </r>
    <r>
      <rPr>
        <sz val="10"/>
        <rFont val="微软雅黑"/>
        <family val="2"/>
        <charset val="134"/>
      </rPr>
      <t>存货盘盈（盘亏）</t>
    </r>
    <phoneticPr fontId="38" type="noConversion"/>
  </si>
  <si>
    <r>
      <t>1.35</t>
    </r>
    <r>
      <rPr>
        <sz val="10"/>
        <rFont val="微软雅黑"/>
        <family val="2"/>
        <charset val="134"/>
      </rPr>
      <t>各项税费</t>
    </r>
    <phoneticPr fontId="38" type="noConversion"/>
  </si>
  <si>
    <r>
      <t>1.36</t>
    </r>
    <r>
      <rPr>
        <sz val="10"/>
        <rFont val="微软雅黑"/>
        <family val="2"/>
        <charset val="134"/>
      </rPr>
      <t>车辆费用</t>
    </r>
    <phoneticPr fontId="38" type="noConversion"/>
  </si>
  <si>
    <r>
      <t>1.37</t>
    </r>
    <r>
      <rPr>
        <sz val="10"/>
        <rFont val="微软雅黑"/>
        <family val="2"/>
        <charset val="134"/>
      </rPr>
      <t>信息管理费</t>
    </r>
    <phoneticPr fontId="38" type="noConversion"/>
  </si>
  <si>
    <r>
      <t>1.38</t>
    </r>
    <r>
      <rPr>
        <sz val="10"/>
        <rFont val="微软雅黑"/>
        <family val="2"/>
        <charset val="134"/>
      </rPr>
      <t>律师费</t>
    </r>
    <phoneticPr fontId="38" type="noConversion"/>
  </si>
  <si>
    <r>
      <t>1.39</t>
    </r>
    <r>
      <rPr>
        <sz val="10"/>
        <rFont val="微软雅黑"/>
        <family val="2"/>
        <charset val="134"/>
      </rPr>
      <t>公证费</t>
    </r>
    <phoneticPr fontId="38" type="noConversion"/>
  </si>
  <si>
    <r>
      <t>1.40</t>
    </r>
    <r>
      <rPr>
        <sz val="10"/>
        <rFont val="微软雅黑"/>
        <family val="2"/>
        <charset val="134"/>
      </rPr>
      <t>审计费</t>
    </r>
    <phoneticPr fontId="38" type="noConversion"/>
  </si>
  <si>
    <r>
      <t>1.41</t>
    </r>
    <r>
      <rPr>
        <sz val="10"/>
        <rFont val="微软雅黑"/>
        <family val="2"/>
        <charset val="134"/>
      </rPr>
      <t>评估费</t>
    </r>
    <phoneticPr fontId="38" type="noConversion"/>
  </si>
  <si>
    <r>
      <t>1.42</t>
    </r>
    <r>
      <rPr>
        <sz val="10"/>
        <rFont val="微软雅黑"/>
        <family val="2"/>
        <charset val="134"/>
      </rPr>
      <t>咨询费</t>
    </r>
    <phoneticPr fontId="38" type="noConversion"/>
  </si>
  <si>
    <r>
      <t>1.43</t>
    </r>
    <r>
      <rPr>
        <sz val="10"/>
        <rFont val="微软雅黑"/>
        <family val="2"/>
        <charset val="134"/>
      </rPr>
      <t>认证费</t>
    </r>
    <phoneticPr fontId="38" type="noConversion"/>
  </si>
  <si>
    <r>
      <t>1.44</t>
    </r>
    <r>
      <rPr>
        <sz val="10"/>
        <rFont val="微软雅黑"/>
        <family val="2"/>
        <charset val="134"/>
      </rPr>
      <t>诉讼费</t>
    </r>
    <phoneticPr fontId="38" type="noConversion"/>
  </si>
  <si>
    <r>
      <t>1.45</t>
    </r>
    <r>
      <rPr>
        <sz val="10"/>
        <rFont val="微软雅黑"/>
        <family val="2"/>
        <charset val="134"/>
      </rPr>
      <t>代理费</t>
    </r>
    <phoneticPr fontId="38" type="noConversion"/>
  </si>
  <si>
    <r>
      <t>1.48</t>
    </r>
    <r>
      <rPr>
        <sz val="10"/>
        <rFont val="微软雅黑"/>
        <family val="2"/>
        <charset val="134"/>
      </rPr>
      <t>租赁费</t>
    </r>
  </si>
  <si>
    <r>
      <t>1.49</t>
    </r>
    <r>
      <rPr>
        <sz val="10"/>
        <rFont val="微软雅黑"/>
        <family val="2"/>
        <charset val="134"/>
      </rPr>
      <t>物业管理费</t>
    </r>
  </si>
  <si>
    <r>
      <t>1.51</t>
    </r>
    <r>
      <rPr>
        <sz val="10"/>
        <rFont val="微软雅黑"/>
        <family val="2"/>
        <charset val="134"/>
      </rPr>
      <t>取暖费</t>
    </r>
  </si>
  <si>
    <r>
      <t>1.52</t>
    </r>
    <r>
      <rPr>
        <sz val="10"/>
        <rFont val="微软雅黑"/>
        <family val="2"/>
        <charset val="134"/>
      </rPr>
      <t>折旧</t>
    </r>
  </si>
  <si>
    <r>
      <rPr>
        <b/>
        <sz val="10"/>
        <rFont val="微软雅黑"/>
        <family val="2"/>
        <charset val="134"/>
      </rPr>
      <t>销售占主营业务收入比</t>
    </r>
    <phoneticPr fontId="38" type="noConversion"/>
  </si>
  <si>
    <t>回款口径利润测算表</t>
    <phoneticPr fontId="38" type="noConversion"/>
  </si>
  <si>
    <t xml:space="preserve">  项目</t>
    <phoneticPr fontId="38" type="noConversion"/>
  </si>
  <si>
    <t>行次</t>
    <phoneticPr fontId="38" type="noConversion"/>
  </si>
  <si>
    <t>计算规则</t>
    <phoneticPr fontId="38" type="noConversion"/>
  </si>
  <si>
    <t>单方及面积</t>
    <phoneticPr fontId="82" type="noConversion"/>
  </si>
  <si>
    <r>
      <t>直接成本单方
(元/</t>
    </r>
    <r>
      <rPr>
        <sz val="11"/>
        <color theme="1"/>
        <rFont val="宋体"/>
        <family val="3"/>
        <charset val="134"/>
      </rPr>
      <t>㎡</t>
    </r>
    <r>
      <rPr>
        <sz val="11"/>
        <color indexed="8"/>
        <rFont val="宋体"/>
        <family val="3"/>
        <charset val="134"/>
      </rPr>
      <t>)</t>
    </r>
    <phoneticPr fontId="82" type="noConversion"/>
  </si>
  <si>
    <t>开发间接费单方
(元/㎡)</t>
    <phoneticPr fontId="82" type="noConversion"/>
  </si>
  <si>
    <t>资本化利息单方
(元/㎡)</t>
    <phoneticPr fontId="82" type="noConversion"/>
  </si>
  <si>
    <t>单方成本
(元/㎡)</t>
  </si>
  <si>
    <t>2017年销售均价</t>
    <phoneticPr fontId="82" type="noConversion"/>
  </si>
  <si>
    <t>2017年毛利率</t>
    <phoneticPr fontId="82" type="noConversion"/>
  </si>
  <si>
    <t>全款回款额（不含税）</t>
    <phoneticPr fontId="82" type="noConversion"/>
  </si>
  <si>
    <t>全款回款额对应面积</t>
    <phoneticPr fontId="82" type="noConversion"/>
  </si>
  <si>
    <t>模拟结转成本结转成本</t>
    <phoneticPr fontId="82" type="noConversion"/>
  </si>
  <si>
    <t>汇总</t>
    <phoneticPr fontId="82" type="noConversion"/>
  </si>
  <si>
    <t>1月</t>
    <phoneticPr fontId="82" type="noConversion"/>
  </si>
  <si>
    <t>2月</t>
    <phoneticPr fontId="82" type="noConversion"/>
  </si>
  <si>
    <t>3月</t>
  </si>
  <si>
    <t>4月</t>
  </si>
  <si>
    <t>5月</t>
  </si>
  <si>
    <t>6月</t>
  </si>
  <si>
    <t>7月</t>
  </si>
  <si>
    <t>8月</t>
  </si>
  <si>
    <t>9月</t>
  </si>
  <si>
    <t>10月</t>
  </si>
  <si>
    <t>11月</t>
  </si>
  <si>
    <t>12月</t>
  </si>
  <si>
    <t>总计</t>
    <phoneticPr fontId="82" type="noConversion"/>
  </si>
  <si>
    <t>——</t>
    <phoneticPr fontId="82" type="noConversion"/>
  </si>
  <si>
    <t xml:space="preserve">      其中：主营业务收入</t>
    <phoneticPr fontId="38" type="noConversion"/>
  </si>
  <si>
    <t>不含税全款回款额 （分期或贷款以最后一次全款到账时间为准）</t>
  </si>
  <si>
    <t>一期</t>
    <phoneticPr fontId="38" type="noConversion"/>
  </si>
  <si>
    <t>业态1</t>
    <phoneticPr fontId="38" type="noConversion"/>
  </si>
  <si>
    <t xml:space="preserve">           其他业务收入</t>
    <phoneticPr fontId="38" type="noConversion"/>
  </si>
  <si>
    <t>与核算报表一致</t>
    <phoneticPr fontId="38" type="noConversion"/>
  </si>
  <si>
    <t>业态2</t>
    <phoneticPr fontId="38" type="noConversion"/>
  </si>
  <si>
    <t>业态3</t>
  </si>
  <si>
    <t>其中：营业成本</t>
    <phoneticPr fontId="38" type="noConversion"/>
  </si>
  <si>
    <t>业态4</t>
  </si>
  <si>
    <t xml:space="preserve">      其中：主营业务成本</t>
    <phoneticPr fontId="38" type="noConversion"/>
  </si>
  <si>
    <t>全款回款额面积*全生命周期单方成本（表11,含直接成本、资本化利息、开发间接费）（全生命周期</t>
    <phoneticPr fontId="38" type="noConversion"/>
  </si>
  <si>
    <t>业态5</t>
  </si>
  <si>
    <t xml:space="preserve">           其他业务成本</t>
    <phoneticPr fontId="38" type="noConversion"/>
  </si>
  <si>
    <t>业态6</t>
  </si>
  <si>
    <t>减：营业税金及附加</t>
    <phoneticPr fontId="38" type="noConversion"/>
  </si>
  <si>
    <t>全生命周期全案税金/全案收入*当期不含税全款回款额</t>
    <phoneticPr fontId="38" type="noConversion"/>
  </si>
  <si>
    <t>业态7</t>
  </si>
  <si>
    <t xml:space="preserve">销售费用                 </t>
    <phoneticPr fontId="38" type="noConversion"/>
  </si>
  <si>
    <t>业态8</t>
  </si>
  <si>
    <t xml:space="preserve">管理费用                 </t>
    <phoneticPr fontId="38" type="noConversion"/>
  </si>
  <si>
    <t>业态9</t>
  </si>
  <si>
    <t>业态10</t>
  </si>
  <si>
    <t>合计</t>
    <phoneticPr fontId="82" type="noConversion"/>
  </si>
  <si>
    <t xml:space="preserve">财务费用                 </t>
    <phoneticPr fontId="38" type="noConversion"/>
  </si>
  <si>
    <t>二期</t>
    <phoneticPr fontId="38" type="noConversion"/>
  </si>
  <si>
    <t xml:space="preserve">           利息收入(按正数填列)</t>
    <phoneticPr fontId="38" type="noConversion"/>
  </si>
  <si>
    <t>△资产减值损失</t>
    <phoneticPr fontId="38" type="noConversion"/>
  </si>
  <si>
    <t>其他</t>
    <phoneticPr fontId="38" type="noConversion"/>
  </si>
  <si>
    <t>加：△公允价值变动收益（损失以"-"号填列）</t>
    <phoneticPr fontId="38" type="noConversion"/>
  </si>
  <si>
    <t>投资收益（损失以"-"号填列）</t>
    <phoneticPr fontId="38" type="noConversion"/>
  </si>
  <si>
    <t xml:space="preserve">     其中：对联营企业和合营企业的投资收益</t>
    <phoneticPr fontId="38" type="noConversion"/>
  </si>
  <si>
    <t>加: 营业外收入</t>
    <phoneticPr fontId="38" type="noConversion"/>
  </si>
  <si>
    <r>
      <t xml:space="preserve">      </t>
    </r>
    <r>
      <rPr>
        <sz val="10"/>
        <rFont val="宋体"/>
        <family val="3"/>
        <charset val="134"/>
      </rPr>
      <t>其中：非流动资产处置利得</t>
    </r>
    <phoneticPr fontId="38" type="noConversion"/>
  </si>
  <si>
    <t>三期</t>
    <phoneticPr fontId="38" type="noConversion"/>
  </si>
  <si>
    <r>
      <t xml:space="preserve">                </t>
    </r>
    <r>
      <rPr>
        <sz val="10"/>
        <rFont val="宋体"/>
        <family val="3"/>
        <charset val="134"/>
      </rPr>
      <t>非货币性资产交换利得</t>
    </r>
    <r>
      <rPr>
        <sz val="10"/>
        <rFont val="Arial"/>
        <family val="2"/>
      </rPr>
      <t>(</t>
    </r>
    <r>
      <rPr>
        <sz val="10"/>
        <rFont val="宋体"/>
        <family val="3"/>
        <charset val="134"/>
      </rPr>
      <t>非货币性交易收益</t>
    </r>
    <r>
      <rPr>
        <sz val="10"/>
        <rFont val="Arial"/>
        <family val="2"/>
      </rPr>
      <t>)</t>
    </r>
    <phoneticPr fontId="38" type="noConversion"/>
  </si>
  <si>
    <r>
      <t xml:space="preserve">                </t>
    </r>
    <r>
      <rPr>
        <sz val="10"/>
        <rFont val="宋体"/>
        <family val="3"/>
        <charset val="134"/>
      </rPr>
      <t>政府补助</t>
    </r>
    <r>
      <rPr>
        <sz val="10"/>
        <rFont val="Arial"/>
        <family val="2"/>
      </rPr>
      <t>(</t>
    </r>
    <r>
      <rPr>
        <sz val="10"/>
        <rFont val="宋体"/>
        <family val="3"/>
        <charset val="134"/>
      </rPr>
      <t>补贴收入</t>
    </r>
    <r>
      <rPr>
        <sz val="10"/>
        <rFont val="Arial"/>
        <family val="2"/>
      </rPr>
      <t>)</t>
    </r>
    <phoneticPr fontId="38" type="noConversion"/>
  </si>
  <si>
    <r>
      <t xml:space="preserve">               </t>
    </r>
    <r>
      <rPr>
        <sz val="10"/>
        <rFont val="宋体"/>
        <family val="3"/>
        <charset val="134"/>
      </rPr>
      <t>债务重组利得</t>
    </r>
    <phoneticPr fontId="38" type="noConversion"/>
  </si>
  <si>
    <r>
      <t xml:space="preserve">               </t>
    </r>
    <r>
      <rPr>
        <sz val="10"/>
        <rFont val="宋体"/>
        <family val="3"/>
        <charset val="134"/>
      </rPr>
      <t>接受捐赠</t>
    </r>
    <phoneticPr fontId="38" type="noConversion"/>
  </si>
  <si>
    <t xml:space="preserve">        其他</t>
    <phoneticPr fontId="38" type="noConversion"/>
  </si>
  <si>
    <t>减: 营业外支出</t>
    <phoneticPr fontId="38" type="noConversion"/>
  </si>
  <si>
    <t xml:space="preserve">      其中：非流动资产处置损失</t>
    <phoneticPr fontId="38" type="noConversion"/>
  </si>
  <si>
    <t xml:space="preserve">           非货币性资产交换损失(非货币性交易损失)</t>
    <phoneticPr fontId="38" type="noConversion"/>
  </si>
  <si>
    <t xml:space="preserve">           债务重组损失</t>
    <phoneticPr fontId="38" type="noConversion"/>
  </si>
  <si>
    <t>四、利润总额（亏损以“－”号填列）</t>
    <phoneticPr fontId="38" type="noConversion"/>
  </si>
  <si>
    <t>减: 所得税费用</t>
    <phoneticPr fontId="38" type="noConversion"/>
  </si>
  <si>
    <t>利润总额*25%</t>
    <phoneticPr fontId="38" type="noConversion"/>
  </si>
  <si>
    <t>四期</t>
    <phoneticPr fontId="38" type="noConversion"/>
  </si>
  <si>
    <t xml:space="preserve">     加：*﹟未确认的投资损失 </t>
    <phoneticPr fontId="38" type="noConversion"/>
  </si>
  <si>
    <t>五、净利润（亏损以“－”号填列）</t>
    <phoneticPr fontId="38" type="noConversion"/>
  </si>
  <si>
    <t>减: *少数股东损益</t>
    <phoneticPr fontId="38" type="noConversion"/>
  </si>
  <si>
    <t>六、归属于母公司所有者的净利润</t>
    <phoneticPr fontId="38" type="noConversion"/>
  </si>
  <si>
    <t>七、每股收益：</t>
    <phoneticPr fontId="38" type="noConversion"/>
  </si>
  <si>
    <t>公司负责人：                             主管会计工作负责人：</t>
    <phoneticPr fontId="170" type="noConversion"/>
  </si>
  <si>
    <t>五期</t>
    <phoneticPr fontId="38" type="noConversion"/>
  </si>
  <si>
    <t>项目</t>
    <phoneticPr fontId="38" type="noConversion"/>
  </si>
  <si>
    <t>金额</t>
    <phoneticPr fontId="38" type="noConversion"/>
  </si>
  <si>
    <t>全生命周期全案收入</t>
    <phoneticPr fontId="38" type="noConversion"/>
  </si>
  <si>
    <t>全生命周期全案营业税金及附加</t>
    <phoneticPr fontId="38" type="noConversion"/>
  </si>
  <si>
    <t>综合税率</t>
    <phoneticPr fontId="38" type="noConversion"/>
  </si>
  <si>
    <t>当期税额</t>
    <phoneticPr fontId="38" type="noConversion"/>
  </si>
  <si>
    <t>六期</t>
    <phoneticPr fontId="38" type="noConversion"/>
  </si>
  <si>
    <t>本期预算</t>
    <phoneticPr fontId="38" type="noConversion"/>
  </si>
  <si>
    <t>现金流量表</t>
    <phoneticPr fontId="38" type="noConversion"/>
  </si>
  <si>
    <t>会企03表</t>
    <phoneticPr fontId="38" type="noConversion"/>
  </si>
  <si>
    <t>单位:元</t>
    <phoneticPr fontId="38" type="noConversion"/>
  </si>
  <si>
    <t>本期金额</t>
    <phoneticPr fontId="38" type="noConversion"/>
  </si>
  <si>
    <t>减：*未确认投资损失</t>
    <phoneticPr fontId="38" type="noConversion"/>
  </si>
  <si>
    <t>处置固定资产、无形资产和其他长期资产的损失（收益以“－”号填列）</t>
    <phoneticPr fontId="38" type="noConversion"/>
  </si>
  <si>
    <t>固定资产报废损失（收益以“－”号填列）</t>
    <phoneticPr fontId="38" type="noConversion"/>
  </si>
  <si>
    <t>△公允价值变动损失（收益以“－”号填列）</t>
    <phoneticPr fontId="38" type="noConversion"/>
  </si>
  <si>
    <t xml:space="preserve">  其中：子公司吸收少数股东投资收到的现金</t>
    <phoneticPr fontId="38" type="noConversion"/>
  </si>
  <si>
    <t xml:space="preserve">  其中：子公司支付给少数股东的股利、利润</t>
    <phoneticPr fontId="38" type="noConversion"/>
  </si>
  <si>
    <t>加：期初现金及现金等价物余额</t>
    <phoneticPr fontId="38" type="noConversion"/>
  </si>
  <si>
    <t>六、期末现金及现金等价物余额</t>
    <phoneticPr fontId="38" type="noConversion"/>
  </si>
  <si>
    <t xml:space="preserve">公司负责人：                                                 主管会计工作负责人：                                             会计机构负责人： </t>
    <phoneticPr fontId="38" type="noConversion"/>
  </si>
  <si>
    <t>本期实际</t>
    <phoneticPr fontId="38" type="noConversion"/>
  </si>
  <si>
    <t>预算表直接复制</t>
    <phoneticPr fontId="38" type="noConversion"/>
  </si>
  <si>
    <t>已更新为8月数</t>
    <phoneticPr fontId="38" type="noConversion"/>
  </si>
  <si>
    <t>开发间接费明细表</t>
    <phoneticPr fontId="90" type="noConversion"/>
  </si>
  <si>
    <t>开发间接费合计</t>
    <phoneticPr fontId="90" type="noConversion"/>
  </si>
  <si>
    <r>
      <t>1.9</t>
    </r>
    <r>
      <rPr>
        <sz val="10"/>
        <rFont val="宋体"/>
        <family val="3"/>
        <charset val="134"/>
      </rPr>
      <t>辞退福利</t>
    </r>
    <phoneticPr fontId="82" type="noConversion"/>
  </si>
  <si>
    <t>长期待摊明细表</t>
    <phoneticPr fontId="38" type="noConversion"/>
  </si>
  <si>
    <t>本年预算</t>
    <phoneticPr fontId="38" type="noConversion"/>
  </si>
  <si>
    <t>本年实际</t>
    <phoneticPr fontId="38" type="noConversion"/>
  </si>
  <si>
    <t>长期待摊费用合计</t>
    <phoneticPr fontId="82" type="noConversion"/>
  </si>
  <si>
    <r>
      <t>1.3</t>
    </r>
    <r>
      <rPr>
        <sz val="10"/>
        <rFont val="微软雅黑"/>
        <family val="2"/>
        <charset val="134"/>
      </rPr>
      <t>社会保险费</t>
    </r>
    <phoneticPr fontId="38" type="noConversion"/>
  </si>
  <si>
    <r>
      <t>1.33</t>
    </r>
    <r>
      <rPr>
        <sz val="10"/>
        <rFont val="微软雅黑"/>
        <family val="2"/>
        <charset val="134"/>
      </rPr>
      <t>装修费</t>
    </r>
    <phoneticPr fontId="38" type="noConversion"/>
  </si>
  <si>
    <r>
      <t>1.34</t>
    </r>
    <r>
      <rPr>
        <sz val="10"/>
        <rFont val="微软雅黑"/>
        <family val="2"/>
        <charset val="134"/>
      </rPr>
      <t>财产保险费</t>
    </r>
    <phoneticPr fontId="38" type="noConversion"/>
  </si>
  <si>
    <r>
      <t>1.46</t>
    </r>
    <r>
      <rPr>
        <sz val="10"/>
        <rFont val="微软雅黑"/>
        <family val="2"/>
        <charset val="134"/>
      </rPr>
      <t>技术转让费</t>
    </r>
    <phoneticPr fontId="38" type="noConversion"/>
  </si>
  <si>
    <r>
      <t>1.47</t>
    </r>
    <r>
      <rPr>
        <sz val="10"/>
        <rFont val="微软雅黑"/>
        <family val="2"/>
        <charset val="134"/>
      </rPr>
      <t>水费</t>
    </r>
    <phoneticPr fontId="38" type="noConversion"/>
  </si>
  <si>
    <r>
      <t>1.50</t>
    </r>
    <r>
      <rPr>
        <sz val="10"/>
        <rFont val="微软雅黑"/>
        <family val="2"/>
        <charset val="134"/>
      </rPr>
      <t>电费</t>
    </r>
    <phoneticPr fontId="38" type="noConversion"/>
  </si>
  <si>
    <r>
      <t>1.53</t>
    </r>
    <r>
      <rPr>
        <sz val="10"/>
        <rFont val="微软雅黑"/>
        <family val="2"/>
        <charset val="134"/>
      </rPr>
      <t>会员费</t>
    </r>
    <phoneticPr fontId="38" type="noConversion"/>
  </si>
  <si>
    <r>
      <t>1.54</t>
    </r>
    <r>
      <rPr>
        <sz val="10"/>
        <rFont val="微软雅黑"/>
        <family val="2"/>
        <charset val="134"/>
      </rPr>
      <t>存档费</t>
    </r>
    <phoneticPr fontId="38" type="noConversion"/>
  </si>
  <si>
    <r>
      <t>1.55</t>
    </r>
    <r>
      <rPr>
        <sz val="10"/>
        <rFont val="微软雅黑"/>
        <family val="2"/>
        <charset val="134"/>
      </rPr>
      <t>信息披露费</t>
    </r>
    <phoneticPr fontId="38" type="noConversion"/>
  </si>
  <si>
    <r>
      <t>1.56</t>
    </r>
    <r>
      <rPr>
        <sz val="10"/>
        <rFont val="微软雅黑"/>
        <family val="2"/>
        <charset val="134"/>
      </rPr>
      <t>股东大会会费</t>
    </r>
    <phoneticPr fontId="38" type="noConversion"/>
  </si>
  <si>
    <r>
      <t>1.57</t>
    </r>
    <r>
      <rPr>
        <sz val="10"/>
        <rFont val="微软雅黑"/>
        <family val="2"/>
        <charset val="134"/>
      </rPr>
      <t>董事会费</t>
    </r>
    <phoneticPr fontId="38" type="noConversion"/>
  </si>
  <si>
    <r>
      <t>1.58</t>
    </r>
    <r>
      <rPr>
        <sz val="10"/>
        <rFont val="微软雅黑"/>
        <family val="2"/>
        <charset val="134"/>
      </rPr>
      <t>监事会费</t>
    </r>
    <phoneticPr fontId="38" type="noConversion"/>
  </si>
  <si>
    <r>
      <t>1.59</t>
    </r>
    <r>
      <rPr>
        <sz val="10"/>
        <rFont val="微软雅黑"/>
        <family val="2"/>
        <charset val="134"/>
      </rPr>
      <t>投资者保护基金</t>
    </r>
    <phoneticPr fontId="38" type="noConversion"/>
  </si>
  <si>
    <r>
      <t>1.60</t>
    </r>
    <r>
      <rPr>
        <sz val="10"/>
        <rFont val="微软雅黑"/>
        <family val="2"/>
        <charset val="134"/>
      </rPr>
      <t>协会会费</t>
    </r>
    <phoneticPr fontId="38" type="noConversion"/>
  </si>
  <si>
    <r>
      <t>1.61</t>
    </r>
    <r>
      <rPr>
        <sz val="10"/>
        <rFont val="微软雅黑"/>
        <family val="2"/>
        <charset val="134"/>
      </rPr>
      <t>企业文化费（品牌费）</t>
    </r>
    <phoneticPr fontId="38" type="noConversion"/>
  </si>
  <si>
    <r>
      <t>1.62</t>
    </r>
    <r>
      <rPr>
        <sz val="10"/>
        <rFont val="微软雅黑"/>
        <family val="2"/>
        <charset val="134"/>
      </rPr>
      <t>广告宣传费</t>
    </r>
    <phoneticPr fontId="38" type="noConversion"/>
  </si>
  <si>
    <r>
      <t>1.63</t>
    </r>
    <r>
      <rPr>
        <sz val="10"/>
        <rFont val="微软雅黑"/>
        <family val="2"/>
        <charset val="134"/>
      </rPr>
      <t>市场推广费</t>
    </r>
    <phoneticPr fontId="38" type="noConversion"/>
  </si>
  <si>
    <r>
      <t>1.64</t>
    </r>
    <r>
      <rPr>
        <sz val="10"/>
        <rFont val="微软雅黑"/>
        <family val="2"/>
        <charset val="134"/>
      </rPr>
      <t>展览费</t>
    </r>
    <phoneticPr fontId="38" type="noConversion"/>
  </si>
  <si>
    <r>
      <t>1.65</t>
    </r>
    <r>
      <rPr>
        <sz val="10"/>
        <rFont val="微软雅黑"/>
        <family val="2"/>
        <charset val="134"/>
      </rPr>
      <t>印刷资料费</t>
    </r>
    <phoneticPr fontId="38" type="noConversion"/>
  </si>
  <si>
    <r>
      <t>1.66</t>
    </r>
    <r>
      <rPr>
        <sz val="10"/>
        <rFont val="微软雅黑"/>
        <family val="2"/>
        <charset val="134"/>
      </rPr>
      <t>销售服务费</t>
    </r>
    <phoneticPr fontId="38" type="noConversion"/>
  </si>
  <si>
    <r>
      <t>1.67</t>
    </r>
    <r>
      <rPr>
        <sz val="10"/>
        <rFont val="微软雅黑"/>
        <family val="2"/>
        <charset val="134"/>
      </rPr>
      <t>仓储费</t>
    </r>
    <phoneticPr fontId="38" type="noConversion"/>
  </si>
  <si>
    <r>
      <t>1.68</t>
    </r>
    <r>
      <rPr>
        <sz val="10"/>
        <rFont val="微软雅黑"/>
        <family val="2"/>
        <charset val="134"/>
      </rPr>
      <t>包装费用</t>
    </r>
    <phoneticPr fontId="38" type="noConversion"/>
  </si>
  <si>
    <r>
      <t>1.69</t>
    </r>
    <r>
      <rPr>
        <sz val="10"/>
        <rFont val="微软雅黑"/>
        <family val="2"/>
        <charset val="134"/>
      </rPr>
      <t>运杂费</t>
    </r>
    <phoneticPr fontId="38" type="noConversion"/>
  </si>
  <si>
    <r>
      <t>1.70</t>
    </r>
    <r>
      <rPr>
        <sz val="10"/>
        <rFont val="微软雅黑"/>
        <family val="2"/>
        <charset val="134"/>
      </rPr>
      <t>装卸费用</t>
    </r>
    <phoneticPr fontId="38" type="noConversion"/>
  </si>
  <si>
    <r>
      <t>1.71</t>
    </r>
    <r>
      <rPr>
        <sz val="10"/>
        <rFont val="微软雅黑"/>
        <family val="2"/>
        <charset val="134"/>
      </rPr>
      <t>客户损失赔偿费</t>
    </r>
    <phoneticPr fontId="38" type="noConversion"/>
  </si>
  <si>
    <r>
      <t>1.72</t>
    </r>
    <r>
      <rPr>
        <sz val="10"/>
        <rFont val="微软雅黑"/>
        <family val="2"/>
        <charset val="134"/>
      </rPr>
      <t>商品维修费</t>
    </r>
    <phoneticPr fontId="38" type="noConversion"/>
  </si>
  <si>
    <r>
      <t>1.73</t>
    </r>
    <r>
      <rPr>
        <sz val="10"/>
        <rFont val="微软雅黑"/>
        <family val="2"/>
        <charset val="134"/>
      </rPr>
      <t>投诉费用</t>
    </r>
    <phoneticPr fontId="38" type="noConversion"/>
  </si>
  <si>
    <r>
      <t>1.74</t>
    </r>
    <r>
      <rPr>
        <sz val="10"/>
        <rFont val="微软雅黑"/>
        <family val="2"/>
        <charset val="134"/>
      </rPr>
      <t>环境支出费用</t>
    </r>
    <phoneticPr fontId="38" type="noConversion"/>
  </si>
  <si>
    <r>
      <t>1.75</t>
    </r>
    <r>
      <rPr>
        <sz val="10"/>
        <rFont val="微软雅黑"/>
        <family val="2"/>
        <charset val="134"/>
      </rPr>
      <t>录取费</t>
    </r>
    <phoneticPr fontId="38" type="noConversion"/>
  </si>
  <si>
    <r>
      <t>1.76</t>
    </r>
    <r>
      <rPr>
        <sz val="10"/>
        <rFont val="微软雅黑"/>
        <family val="2"/>
        <charset val="134"/>
      </rPr>
      <t>迎新费</t>
    </r>
    <phoneticPr fontId="38" type="noConversion"/>
  </si>
  <si>
    <r>
      <t>1.77</t>
    </r>
    <r>
      <rPr>
        <sz val="10"/>
        <rFont val="微软雅黑"/>
        <family val="2"/>
        <charset val="134"/>
      </rPr>
      <t>期货手续费</t>
    </r>
    <phoneticPr fontId="38" type="noConversion"/>
  </si>
  <si>
    <r>
      <t>1.78</t>
    </r>
    <r>
      <rPr>
        <sz val="10"/>
        <rFont val="微软雅黑"/>
        <family val="2"/>
        <charset val="134"/>
      </rPr>
      <t>进出库费用</t>
    </r>
    <phoneticPr fontId="38" type="noConversion"/>
  </si>
  <si>
    <r>
      <t>1.79</t>
    </r>
    <r>
      <rPr>
        <sz val="10"/>
        <rFont val="微软雅黑"/>
        <family val="2"/>
        <charset val="134"/>
      </rPr>
      <t>电子设备运转费</t>
    </r>
    <phoneticPr fontId="38" type="noConversion"/>
  </si>
  <si>
    <r>
      <t>1.80</t>
    </r>
    <r>
      <rPr>
        <sz val="10"/>
        <rFont val="微软雅黑"/>
        <family val="2"/>
        <charset val="134"/>
      </rPr>
      <t>交易所设施使用费</t>
    </r>
    <phoneticPr fontId="38" type="noConversion"/>
  </si>
  <si>
    <r>
      <t>1.81</t>
    </r>
    <r>
      <rPr>
        <sz val="10"/>
        <rFont val="微软雅黑"/>
        <family val="2"/>
        <charset val="134"/>
      </rPr>
      <t>安全防范费</t>
    </r>
    <phoneticPr fontId="38" type="noConversion"/>
  </si>
  <si>
    <r>
      <t>1.82</t>
    </r>
    <r>
      <rPr>
        <sz val="10"/>
        <rFont val="微软雅黑"/>
        <family val="2"/>
        <charset val="134"/>
      </rPr>
      <t>外事费</t>
    </r>
    <phoneticPr fontId="38" type="noConversion"/>
  </si>
  <si>
    <r>
      <t>1.83</t>
    </r>
    <r>
      <rPr>
        <sz val="10"/>
        <rFont val="微软雅黑"/>
        <family val="2"/>
        <charset val="134"/>
      </rPr>
      <t>提取保险保障基金</t>
    </r>
    <phoneticPr fontId="38" type="noConversion"/>
  </si>
  <si>
    <r>
      <t>1.84</t>
    </r>
    <r>
      <rPr>
        <sz val="10"/>
        <rFont val="微软雅黑"/>
        <family val="2"/>
        <charset val="134"/>
      </rPr>
      <t>提取期货风险准备金</t>
    </r>
    <phoneticPr fontId="38" type="noConversion"/>
  </si>
  <si>
    <r>
      <t>1.85</t>
    </r>
    <r>
      <rPr>
        <sz val="10"/>
        <rFont val="微软雅黑"/>
        <family val="2"/>
        <charset val="134"/>
      </rPr>
      <t>产权交易费</t>
    </r>
    <phoneticPr fontId="38" type="noConversion"/>
  </si>
  <si>
    <r>
      <t>1.86</t>
    </r>
    <r>
      <rPr>
        <sz val="10"/>
        <rFont val="微软雅黑"/>
        <family val="2"/>
        <charset val="134"/>
      </rPr>
      <t>港杂费</t>
    </r>
    <phoneticPr fontId="38" type="noConversion"/>
  </si>
  <si>
    <r>
      <t>1.87</t>
    </r>
    <r>
      <rPr>
        <sz val="10"/>
        <rFont val="微软雅黑"/>
        <family val="2"/>
        <charset val="134"/>
      </rPr>
      <t>市场调查费</t>
    </r>
    <phoneticPr fontId="38" type="noConversion"/>
  </si>
  <si>
    <r>
      <t>1.88</t>
    </r>
    <r>
      <rPr>
        <sz val="10"/>
        <rFont val="微软雅黑"/>
        <family val="2"/>
        <charset val="134"/>
      </rPr>
      <t>安置费</t>
    </r>
    <phoneticPr fontId="38" type="noConversion"/>
  </si>
  <si>
    <r>
      <t>1.89</t>
    </r>
    <r>
      <rPr>
        <sz val="10"/>
        <rFont val="微软雅黑"/>
        <family val="2"/>
        <charset val="134"/>
      </rPr>
      <t>试验检验费</t>
    </r>
    <phoneticPr fontId="38" type="noConversion"/>
  </si>
  <si>
    <r>
      <t>1.90</t>
    </r>
    <r>
      <rPr>
        <sz val="10"/>
        <rFont val="微软雅黑"/>
        <family val="2"/>
        <charset val="134"/>
      </rPr>
      <t>检测费</t>
    </r>
    <phoneticPr fontId="38" type="noConversion"/>
  </si>
  <si>
    <r>
      <t>1.91</t>
    </r>
    <r>
      <rPr>
        <sz val="10"/>
        <rFont val="微软雅黑"/>
        <family val="2"/>
        <charset val="134"/>
      </rPr>
      <t>包装物</t>
    </r>
    <phoneticPr fontId="38" type="noConversion"/>
  </si>
  <si>
    <r>
      <t>1.92</t>
    </r>
    <r>
      <rPr>
        <sz val="10"/>
        <rFont val="微软雅黑"/>
        <family val="2"/>
        <charset val="134"/>
      </rPr>
      <t>仪器校正费</t>
    </r>
    <phoneticPr fontId="38" type="noConversion"/>
  </si>
  <si>
    <r>
      <t>1.93</t>
    </r>
    <r>
      <rPr>
        <sz val="10"/>
        <rFont val="微软雅黑"/>
        <family val="2"/>
        <charset val="134"/>
      </rPr>
      <t>外协加工费</t>
    </r>
    <phoneticPr fontId="38" type="noConversion"/>
  </si>
  <si>
    <r>
      <t>1.94</t>
    </r>
    <r>
      <rPr>
        <sz val="10"/>
        <rFont val="微软雅黑"/>
        <family val="2"/>
        <charset val="134"/>
      </rPr>
      <t>前期论证费</t>
    </r>
    <phoneticPr fontId="38" type="noConversion"/>
  </si>
  <si>
    <r>
      <t>1.95</t>
    </r>
    <r>
      <rPr>
        <sz val="10"/>
        <rFont val="微软雅黑"/>
        <family val="2"/>
        <charset val="134"/>
      </rPr>
      <t>技术引进费</t>
    </r>
    <phoneticPr fontId="38" type="noConversion"/>
  </si>
  <si>
    <r>
      <t>1.96</t>
    </r>
    <r>
      <rPr>
        <sz val="10"/>
        <rFont val="微软雅黑"/>
        <family val="2"/>
        <charset val="134"/>
      </rPr>
      <t>委托外单位的经费支出</t>
    </r>
    <phoneticPr fontId="38" type="noConversion"/>
  </si>
  <si>
    <r>
      <t>1.97</t>
    </r>
    <r>
      <rPr>
        <sz val="10"/>
        <rFont val="微软雅黑"/>
        <family val="2"/>
        <charset val="134"/>
      </rPr>
      <t>鉴定认证费</t>
    </r>
    <phoneticPr fontId="38" type="noConversion"/>
  </si>
  <si>
    <r>
      <t>1.98</t>
    </r>
    <r>
      <rPr>
        <sz val="10"/>
        <rFont val="微软雅黑"/>
        <family val="2"/>
        <charset val="134"/>
      </rPr>
      <t>其它</t>
    </r>
    <phoneticPr fontId="38" type="noConversion"/>
  </si>
  <si>
    <t>1.98.1招商管理费</t>
    <phoneticPr fontId="38" type="noConversion"/>
  </si>
  <si>
    <t>1.98.2商管月费</t>
    <phoneticPr fontId="38" type="noConversion"/>
  </si>
  <si>
    <t>1.98.3不可预见费</t>
    <phoneticPr fontId="38" type="noConversion"/>
  </si>
  <si>
    <t>1.98.4开业奖励</t>
    <phoneticPr fontId="38" type="noConversion"/>
  </si>
  <si>
    <t>1.98.5不可预见费</t>
    <phoneticPr fontId="38" type="noConversion"/>
  </si>
  <si>
    <t>签约面积
(平方米)</t>
  </si>
  <si>
    <t>小计</t>
  </si>
  <si>
    <t>写字楼</t>
  </si>
  <si>
    <t>浙江蓝德置业发展有限公司</t>
    <rPh sb="0" eb="1">
      <t>zhe'j</t>
    </rPh>
    <rPh sb="2" eb="3">
      <t>lan'de</t>
    </rPh>
    <rPh sb="4" eb="5">
      <t>zhi'ye</t>
    </rPh>
    <rPh sb="6" eb="7">
      <t>fa'han</t>
    </rPh>
    <rPh sb="7" eb="8">
      <t>zhan</t>
    </rPh>
    <rPh sb="8" eb="9">
      <t>y'x'g's</t>
    </rPh>
    <phoneticPr fontId="38" type="noConversion"/>
  </si>
  <si>
    <t>项目</t>
  </si>
  <si>
    <t>全年预算</t>
  </si>
  <si>
    <t>本期预算</t>
  </si>
  <si>
    <t>本年累计</t>
  </si>
  <si>
    <t>1月</t>
  </si>
  <si>
    <r>
      <rPr>
        <b/>
        <sz val="10"/>
        <rFont val="微软雅黑"/>
        <family val="2"/>
        <charset val="134"/>
      </rPr>
      <t>2月</t>
    </r>
  </si>
  <si>
    <r>
      <rPr>
        <b/>
        <sz val="10"/>
        <rFont val="微软雅黑"/>
        <family val="2"/>
        <charset val="134"/>
      </rPr>
      <t>3月</t>
    </r>
  </si>
  <si>
    <r>
      <rPr>
        <b/>
        <sz val="10"/>
        <rFont val="微软雅黑"/>
        <family val="2"/>
        <charset val="134"/>
      </rPr>
      <t>4月</t>
    </r>
  </si>
  <si>
    <r>
      <rPr>
        <b/>
        <sz val="10"/>
        <rFont val="微软雅黑"/>
        <family val="2"/>
        <charset val="134"/>
      </rPr>
      <t>5月</t>
    </r>
  </si>
  <si>
    <r>
      <rPr>
        <b/>
        <sz val="10"/>
        <rFont val="微软雅黑"/>
        <family val="2"/>
        <charset val="134"/>
      </rPr>
      <t>6月</t>
    </r>
  </si>
  <si>
    <r>
      <rPr>
        <b/>
        <sz val="10"/>
        <rFont val="微软雅黑"/>
        <family val="2"/>
        <charset val="134"/>
      </rPr>
      <t>7月</t>
    </r>
  </si>
  <si>
    <r>
      <rPr>
        <b/>
        <sz val="10"/>
        <rFont val="微软雅黑"/>
        <family val="2"/>
        <charset val="134"/>
      </rPr>
      <t>8月</t>
    </r>
  </si>
  <si>
    <r>
      <rPr>
        <b/>
        <sz val="10"/>
        <rFont val="微软雅黑"/>
        <family val="2"/>
        <charset val="134"/>
      </rPr>
      <t>9月</t>
    </r>
  </si>
  <si>
    <r>
      <rPr>
        <b/>
        <sz val="10"/>
        <rFont val="微软雅黑"/>
        <family val="2"/>
        <charset val="134"/>
      </rPr>
      <t>10月</t>
    </r>
  </si>
  <si>
    <r>
      <rPr>
        <b/>
        <sz val="10"/>
        <rFont val="微软雅黑"/>
        <family val="2"/>
        <charset val="134"/>
      </rPr>
      <t>11月</t>
    </r>
  </si>
  <si>
    <r>
      <rPr>
        <b/>
        <sz val="10"/>
        <rFont val="微软雅黑"/>
        <family val="2"/>
        <charset val="134"/>
      </rPr>
      <t>12月</t>
    </r>
  </si>
  <si>
    <t>本期预算完成率</t>
  </si>
  <si>
    <t>本年预算完成率</t>
  </si>
  <si>
    <t>住宅</t>
  </si>
  <si>
    <t>商业</t>
  </si>
  <si>
    <t>车位</t>
  </si>
  <si>
    <t>公寓</t>
  </si>
  <si>
    <t>签约金额</t>
  </si>
  <si>
    <t>回款金额</t>
  </si>
  <si>
    <t>结转收入金额</t>
  </si>
  <si>
    <t>确认收入面积</t>
  </si>
  <si>
    <t>注：签约、回款报送数据请与明源系统保持一致</t>
  </si>
  <si>
    <t>签约额</t>
  </si>
  <si>
    <t>回款额</t>
  </si>
  <si>
    <t>收入</t>
  </si>
  <si>
    <t>1.1工资</t>
  </si>
  <si>
    <t>1.2职工福利费</t>
  </si>
  <si>
    <t>1.3社会保险费</t>
  </si>
  <si>
    <t>1.4社会保障金</t>
  </si>
  <si>
    <t>1.5住房公积金</t>
  </si>
  <si>
    <t>1.6工会经费</t>
  </si>
  <si>
    <t>1.7职工教育经费</t>
  </si>
  <si>
    <t>1.8非货币福利</t>
  </si>
  <si>
    <t>1.9辞退福利</t>
  </si>
  <si>
    <t>1.10股份支付</t>
  </si>
  <si>
    <t>1.11劳务费</t>
  </si>
  <si>
    <t>1.12人身安全保险费</t>
  </si>
  <si>
    <t>1.13劳动保护费</t>
  </si>
  <si>
    <t>1.14工伤补偿</t>
  </si>
  <si>
    <t>1.15招聘费</t>
  </si>
  <si>
    <t>1.16人才测评费</t>
  </si>
  <si>
    <t>1.17办公费</t>
  </si>
  <si>
    <t>1.18邮电通讯费</t>
  </si>
  <si>
    <t>1.19开办费</t>
  </si>
  <si>
    <t>1.20市内交通费</t>
  </si>
  <si>
    <t>1.21差旅费</t>
  </si>
  <si>
    <t>1.22培训费</t>
  </si>
  <si>
    <t>1.23会议费</t>
  </si>
  <si>
    <t>1.24业务招待费</t>
  </si>
  <si>
    <t>1.25绿化保洁费</t>
  </si>
  <si>
    <t>1.26书报费</t>
  </si>
  <si>
    <t>1.27修理费</t>
  </si>
  <si>
    <t>1.28低值易耗品摊销</t>
  </si>
  <si>
    <t>1.29无形资产摊销</t>
  </si>
  <si>
    <t>1.30长期待摊费用摊销</t>
  </si>
  <si>
    <t>1.31报关费</t>
  </si>
  <si>
    <t>1.32存货盘盈（盘亏）</t>
  </si>
  <si>
    <t>1.33装修费</t>
  </si>
  <si>
    <t>1.34财产保险费</t>
  </si>
  <si>
    <t>1.35各项税费</t>
  </si>
  <si>
    <t>1.36车辆费用</t>
  </si>
  <si>
    <t>1.37信息管理费</t>
  </si>
  <si>
    <t>1.38律师费</t>
  </si>
  <si>
    <t>1.39公证费</t>
  </si>
  <si>
    <t>1.40审计费</t>
  </si>
  <si>
    <t>1.41评估费</t>
  </si>
  <si>
    <t>1.42咨询费</t>
  </si>
  <si>
    <t>1.43认证费</t>
  </si>
  <si>
    <t>1.44诉讼费</t>
  </si>
  <si>
    <t>1.45代理费</t>
  </si>
  <si>
    <t>1.46技术转让费</t>
  </si>
  <si>
    <t>1.47水费</t>
  </si>
  <si>
    <t>1.48租赁费</t>
  </si>
  <si>
    <t>1.49物业管理费</t>
  </si>
  <si>
    <t>1.50电费</t>
  </si>
  <si>
    <t>1.51取暖费</t>
  </si>
  <si>
    <t>1.52折旧</t>
  </si>
  <si>
    <t>1.53会员费</t>
  </si>
  <si>
    <t>1.54存档费</t>
  </si>
  <si>
    <t>1.55信息披露费</t>
  </si>
  <si>
    <t>1.56股东大会会费</t>
  </si>
  <si>
    <t>1.57董事会费</t>
  </si>
  <si>
    <t>1.58监事会费</t>
  </si>
  <si>
    <t>1.59投资者保护基金</t>
  </si>
  <si>
    <t>1.60协会会费</t>
  </si>
  <si>
    <t>1.61企业文化费（品牌费）</t>
  </si>
  <si>
    <t>1.62广告宣传费</t>
  </si>
  <si>
    <t>1.63市场推广费</t>
  </si>
  <si>
    <t>1.64展览费</t>
  </si>
  <si>
    <t>1.65印刷资料费</t>
  </si>
  <si>
    <t>1.66销售服务费</t>
  </si>
  <si>
    <t>1.67仓储费</t>
  </si>
  <si>
    <t>1.68包装费用</t>
  </si>
  <si>
    <t>1.69运杂费</t>
  </si>
  <si>
    <t>1.70装卸费用</t>
  </si>
  <si>
    <t>1.71消耗材料费</t>
  </si>
  <si>
    <t>1.72客户损失赔偿费</t>
  </si>
  <si>
    <t>1.73商品维修费</t>
  </si>
  <si>
    <t>1.74投诉费用</t>
  </si>
  <si>
    <t>1.75环境支出费用</t>
  </si>
  <si>
    <t>1.76录取费</t>
  </si>
  <si>
    <t>1.77迎新费</t>
  </si>
  <si>
    <t>1.78期货手续费</t>
  </si>
  <si>
    <t>1.79进出库费用</t>
  </si>
  <si>
    <t>1.80电子设备运转费</t>
  </si>
  <si>
    <t>1.81交易所设施使用费</t>
  </si>
  <si>
    <t>1.82安全防范费</t>
  </si>
  <si>
    <t>1.83信息咨询费</t>
  </si>
  <si>
    <t>1.84外事费</t>
  </si>
  <si>
    <t>1.85提取保险保障基金</t>
  </si>
  <si>
    <t>1.86提取期货风险准备金</t>
  </si>
  <si>
    <t>1.87开业前期管理费</t>
  </si>
  <si>
    <t>1.88产权交易费</t>
  </si>
  <si>
    <t>1.89产权过户手续费</t>
  </si>
  <si>
    <t>1.90港杂费</t>
  </si>
  <si>
    <t>1.91市场调查费</t>
  </si>
  <si>
    <t>1.92安置费</t>
  </si>
  <si>
    <t>1.93试验检验费</t>
  </si>
  <si>
    <t>1.94检测费</t>
  </si>
  <si>
    <t>1.95包装物</t>
  </si>
  <si>
    <t>1.96机物料消耗</t>
  </si>
  <si>
    <t>1.97仪器校正费</t>
  </si>
  <si>
    <t>1.98外协加工费</t>
  </si>
  <si>
    <t>1.99前期论证费</t>
  </si>
  <si>
    <t>1.100技术引进费</t>
  </si>
  <si>
    <t>1.101委托外单位的经费支出</t>
  </si>
  <si>
    <t>1.102鉴定认证费</t>
  </si>
  <si>
    <t>1.103其它</t>
  </si>
  <si>
    <t>1.104上缴集团管理费</t>
  </si>
  <si>
    <t>1.105投资者教育基金</t>
  </si>
  <si>
    <t>会企02表</t>
    <phoneticPr fontId="38" type="noConversion"/>
  </si>
  <si>
    <t>项目截止2018年度累计</t>
  </si>
  <si>
    <t>2019年预算</t>
    <phoneticPr fontId="38" type="noConversion"/>
  </si>
  <si>
    <t>本年预算</t>
    <phoneticPr fontId="38" type="noConversion"/>
  </si>
  <si>
    <t>本年实际</t>
    <phoneticPr fontId="38" type="noConversion"/>
  </si>
  <si>
    <t>商业</t>
    <phoneticPr fontId="90" type="noConversion"/>
  </si>
  <si>
    <t>更新到1月</t>
    <phoneticPr fontId="38" type="noConversion"/>
  </si>
  <si>
    <t>人数</t>
    <phoneticPr fontId="90" type="noConversion"/>
  </si>
  <si>
    <t>长期待摊费用合计</t>
    <phoneticPr fontId="82" type="noConversion"/>
  </si>
  <si>
    <r>
      <t>1.4</t>
    </r>
    <r>
      <rPr>
        <sz val="10"/>
        <rFont val="微软雅黑"/>
        <family val="2"/>
        <charset val="134"/>
      </rPr>
      <t>社会保障金</t>
    </r>
    <phoneticPr fontId="38" type="noConversion"/>
  </si>
  <si>
    <r>
      <t>1.17</t>
    </r>
    <r>
      <rPr>
        <sz val="10"/>
        <rFont val="微软雅黑"/>
        <family val="2"/>
        <charset val="134"/>
      </rPr>
      <t>办公费</t>
    </r>
    <phoneticPr fontId="38" type="noConversion"/>
  </si>
  <si>
    <r>
      <t>1.18</t>
    </r>
    <r>
      <rPr>
        <sz val="10"/>
        <rFont val="微软雅黑"/>
        <family val="2"/>
        <charset val="134"/>
      </rPr>
      <t>邮电通讯费</t>
    </r>
    <phoneticPr fontId="38" type="noConversion"/>
  </si>
  <si>
    <r>
      <t>1.19</t>
    </r>
    <r>
      <rPr>
        <sz val="10"/>
        <rFont val="微软雅黑"/>
        <family val="2"/>
        <charset val="134"/>
      </rPr>
      <t>开办费</t>
    </r>
    <phoneticPr fontId="38" type="noConversion"/>
  </si>
  <si>
    <r>
      <t>1.31</t>
    </r>
    <r>
      <rPr>
        <sz val="10"/>
        <rFont val="微软雅黑"/>
        <family val="2"/>
        <charset val="134"/>
      </rPr>
      <t>报关费</t>
    </r>
    <phoneticPr fontId="38" type="noConversion"/>
  </si>
  <si>
    <r>
      <t>1.32</t>
    </r>
    <r>
      <rPr>
        <sz val="10"/>
        <rFont val="微软雅黑"/>
        <family val="2"/>
        <charset val="134"/>
      </rPr>
      <t>存货盘盈（盘亏）</t>
    </r>
    <phoneticPr fontId="38" type="noConversion"/>
  </si>
  <si>
    <r>
      <t>1.33</t>
    </r>
    <r>
      <rPr>
        <sz val="10"/>
        <rFont val="微软雅黑"/>
        <family val="2"/>
        <charset val="134"/>
      </rPr>
      <t>装修费</t>
    </r>
    <phoneticPr fontId="38" type="noConversion"/>
  </si>
  <si>
    <r>
      <t>1.34</t>
    </r>
    <r>
      <rPr>
        <sz val="10"/>
        <rFont val="微软雅黑"/>
        <family val="2"/>
        <charset val="134"/>
      </rPr>
      <t>财产保险费</t>
    </r>
    <phoneticPr fontId="38" type="noConversion"/>
  </si>
  <si>
    <r>
      <t>1.35</t>
    </r>
    <r>
      <rPr>
        <sz val="10"/>
        <rFont val="微软雅黑"/>
        <family val="2"/>
        <charset val="134"/>
      </rPr>
      <t>各项税费</t>
    </r>
    <phoneticPr fontId="38" type="noConversion"/>
  </si>
  <si>
    <r>
      <t>1.36</t>
    </r>
    <r>
      <rPr>
        <sz val="10"/>
        <rFont val="微软雅黑"/>
        <family val="2"/>
        <charset val="134"/>
      </rPr>
      <t>车辆费用</t>
    </r>
    <phoneticPr fontId="38" type="noConversion"/>
  </si>
  <si>
    <r>
      <t>1.37</t>
    </r>
    <r>
      <rPr>
        <sz val="10"/>
        <rFont val="微软雅黑"/>
        <family val="2"/>
        <charset val="134"/>
      </rPr>
      <t>信息管理费</t>
    </r>
    <phoneticPr fontId="38" type="noConversion"/>
  </si>
  <si>
    <r>
      <t>1.38</t>
    </r>
    <r>
      <rPr>
        <sz val="10"/>
        <rFont val="微软雅黑"/>
        <family val="2"/>
        <charset val="134"/>
      </rPr>
      <t>律师费</t>
    </r>
    <phoneticPr fontId="38" type="noConversion"/>
  </si>
  <si>
    <r>
      <t>1.39</t>
    </r>
    <r>
      <rPr>
        <sz val="10"/>
        <rFont val="微软雅黑"/>
        <family val="2"/>
        <charset val="134"/>
      </rPr>
      <t>公证费</t>
    </r>
    <phoneticPr fontId="38" type="noConversion"/>
  </si>
  <si>
    <r>
      <t>1.40</t>
    </r>
    <r>
      <rPr>
        <sz val="10"/>
        <rFont val="微软雅黑"/>
        <family val="2"/>
        <charset val="134"/>
      </rPr>
      <t>审计费</t>
    </r>
    <phoneticPr fontId="38" type="noConversion"/>
  </si>
  <si>
    <r>
      <t>1.41</t>
    </r>
    <r>
      <rPr>
        <sz val="10"/>
        <rFont val="微软雅黑"/>
        <family val="2"/>
        <charset val="134"/>
      </rPr>
      <t>评估费</t>
    </r>
    <phoneticPr fontId="38" type="noConversion"/>
  </si>
  <si>
    <r>
      <t>1.42</t>
    </r>
    <r>
      <rPr>
        <sz val="10"/>
        <rFont val="微软雅黑"/>
        <family val="2"/>
        <charset val="134"/>
      </rPr>
      <t>咨询费</t>
    </r>
    <phoneticPr fontId="38" type="noConversion"/>
  </si>
  <si>
    <r>
      <t>1.43</t>
    </r>
    <r>
      <rPr>
        <sz val="10"/>
        <rFont val="微软雅黑"/>
        <family val="2"/>
        <charset val="134"/>
      </rPr>
      <t>认证费</t>
    </r>
    <phoneticPr fontId="38" type="noConversion"/>
  </si>
  <si>
    <r>
      <t>1.44</t>
    </r>
    <r>
      <rPr>
        <sz val="10"/>
        <rFont val="微软雅黑"/>
        <family val="2"/>
        <charset val="134"/>
      </rPr>
      <t>诉讼费</t>
    </r>
    <phoneticPr fontId="38" type="noConversion"/>
  </si>
  <si>
    <r>
      <t>1.45</t>
    </r>
    <r>
      <rPr>
        <sz val="10"/>
        <rFont val="微软雅黑"/>
        <family val="2"/>
        <charset val="134"/>
      </rPr>
      <t>代理费</t>
    </r>
    <phoneticPr fontId="38" type="noConversion"/>
  </si>
  <si>
    <r>
      <t>1.46</t>
    </r>
    <r>
      <rPr>
        <sz val="10"/>
        <rFont val="微软雅黑"/>
        <family val="2"/>
        <charset val="134"/>
      </rPr>
      <t>技术转让费</t>
    </r>
    <phoneticPr fontId="38" type="noConversion"/>
  </si>
  <si>
    <r>
      <t>1.47</t>
    </r>
    <r>
      <rPr>
        <sz val="10"/>
        <rFont val="微软雅黑"/>
        <family val="2"/>
        <charset val="134"/>
      </rPr>
      <t>水费</t>
    </r>
    <phoneticPr fontId="38" type="noConversion"/>
  </si>
  <si>
    <r>
      <t>1.50</t>
    </r>
    <r>
      <rPr>
        <sz val="10"/>
        <rFont val="微软雅黑"/>
        <family val="2"/>
        <charset val="134"/>
      </rPr>
      <t>电费</t>
    </r>
    <phoneticPr fontId="38" type="noConversion"/>
  </si>
  <si>
    <r>
      <t>1.53</t>
    </r>
    <r>
      <rPr>
        <sz val="10"/>
        <rFont val="微软雅黑"/>
        <family val="2"/>
        <charset val="134"/>
      </rPr>
      <t>会员费</t>
    </r>
    <phoneticPr fontId="38" type="noConversion"/>
  </si>
  <si>
    <r>
      <t>1.54</t>
    </r>
    <r>
      <rPr>
        <sz val="10"/>
        <rFont val="微软雅黑"/>
        <family val="2"/>
        <charset val="134"/>
      </rPr>
      <t>存档费</t>
    </r>
    <phoneticPr fontId="38" type="noConversion"/>
  </si>
  <si>
    <r>
      <t>1.55</t>
    </r>
    <r>
      <rPr>
        <sz val="10"/>
        <rFont val="微软雅黑"/>
        <family val="2"/>
        <charset val="134"/>
      </rPr>
      <t>信息披露费</t>
    </r>
    <phoneticPr fontId="38" type="noConversion"/>
  </si>
  <si>
    <r>
      <t>1.56</t>
    </r>
    <r>
      <rPr>
        <sz val="10"/>
        <rFont val="微软雅黑"/>
        <family val="2"/>
        <charset val="134"/>
      </rPr>
      <t>股东大会会费</t>
    </r>
    <phoneticPr fontId="38" type="noConversion"/>
  </si>
  <si>
    <r>
      <t>1.57</t>
    </r>
    <r>
      <rPr>
        <sz val="10"/>
        <rFont val="微软雅黑"/>
        <family val="2"/>
        <charset val="134"/>
      </rPr>
      <t>董事会费</t>
    </r>
    <phoneticPr fontId="38" type="noConversion"/>
  </si>
  <si>
    <r>
      <t>1.58</t>
    </r>
    <r>
      <rPr>
        <sz val="10"/>
        <rFont val="微软雅黑"/>
        <family val="2"/>
        <charset val="134"/>
      </rPr>
      <t>监事会费</t>
    </r>
    <phoneticPr fontId="38" type="noConversion"/>
  </si>
  <si>
    <r>
      <t>1.59</t>
    </r>
    <r>
      <rPr>
        <sz val="10"/>
        <rFont val="微软雅黑"/>
        <family val="2"/>
        <charset val="134"/>
      </rPr>
      <t>投资者保护基金</t>
    </r>
    <phoneticPr fontId="38" type="noConversion"/>
  </si>
  <si>
    <r>
      <t>1.60</t>
    </r>
    <r>
      <rPr>
        <sz val="10"/>
        <rFont val="微软雅黑"/>
        <family val="2"/>
        <charset val="134"/>
      </rPr>
      <t>协会会费</t>
    </r>
    <phoneticPr fontId="38" type="noConversion"/>
  </si>
  <si>
    <r>
      <t>1.61</t>
    </r>
    <r>
      <rPr>
        <sz val="10"/>
        <rFont val="微软雅黑"/>
        <family val="2"/>
        <charset val="134"/>
      </rPr>
      <t>企业文化费（品牌费）</t>
    </r>
    <phoneticPr fontId="38" type="noConversion"/>
  </si>
  <si>
    <r>
      <t>1.62</t>
    </r>
    <r>
      <rPr>
        <sz val="10"/>
        <rFont val="微软雅黑"/>
        <family val="2"/>
        <charset val="134"/>
      </rPr>
      <t>广告宣传费</t>
    </r>
    <phoneticPr fontId="38" type="noConversion"/>
  </si>
  <si>
    <r>
      <t>1.63</t>
    </r>
    <r>
      <rPr>
        <sz val="10"/>
        <rFont val="微软雅黑"/>
        <family val="2"/>
        <charset val="134"/>
      </rPr>
      <t>市场推广费</t>
    </r>
    <phoneticPr fontId="38" type="noConversion"/>
  </si>
  <si>
    <r>
      <t>1.64</t>
    </r>
    <r>
      <rPr>
        <sz val="10"/>
        <rFont val="微软雅黑"/>
        <family val="2"/>
        <charset val="134"/>
      </rPr>
      <t>展览费</t>
    </r>
    <phoneticPr fontId="38" type="noConversion"/>
  </si>
  <si>
    <r>
      <t>1.65</t>
    </r>
    <r>
      <rPr>
        <sz val="10"/>
        <rFont val="微软雅黑"/>
        <family val="2"/>
        <charset val="134"/>
      </rPr>
      <t>印刷资料费</t>
    </r>
    <phoneticPr fontId="38" type="noConversion"/>
  </si>
  <si>
    <r>
      <t>1.66</t>
    </r>
    <r>
      <rPr>
        <sz val="10"/>
        <rFont val="微软雅黑"/>
        <family val="2"/>
        <charset val="134"/>
      </rPr>
      <t>销售服务费</t>
    </r>
    <phoneticPr fontId="38" type="noConversion"/>
  </si>
  <si>
    <r>
      <t>1.67</t>
    </r>
    <r>
      <rPr>
        <sz val="10"/>
        <rFont val="微软雅黑"/>
        <family val="2"/>
        <charset val="134"/>
      </rPr>
      <t>仓储费</t>
    </r>
    <phoneticPr fontId="38" type="noConversion"/>
  </si>
  <si>
    <r>
      <t>1.68</t>
    </r>
    <r>
      <rPr>
        <sz val="10"/>
        <rFont val="微软雅黑"/>
        <family val="2"/>
        <charset val="134"/>
      </rPr>
      <t>包装费用</t>
    </r>
    <phoneticPr fontId="38" type="noConversion"/>
  </si>
  <si>
    <r>
      <t>1.69</t>
    </r>
    <r>
      <rPr>
        <sz val="10"/>
        <rFont val="微软雅黑"/>
        <family val="2"/>
        <charset val="134"/>
      </rPr>
      <t>运杂费</t>
    </r>
    <phoneticPr fontId="38" type="noConversion"/>
  </si>
  <si>
    <r>
      <t>1.70</t>
    </r>
    <r>
      <rPr>
        <sz val="10"/>
        <rFont val="微软雅黑"/>
        <family val="2"/>
        <charset val="134"/>
      </rPr>
      <t>装卸费用</t>
    </r>
    <phoneticPr fontId="38" type="noConversion"/>
  </si>
  <si>
    <r>
      <t>1.71</t>
    </r>
    <r>
      <rPr>
        <sz val="10"/>
        <rFont val="微软雅黑"/>
        <family val="2"/>
        <charset val="134"/>
      </rPr>
      <t>客户损失赔偿费</t>
    </r>
    <phoneticPr fontId="38" type="noConversion"/>
  </si>
  <si>
    <r>
      <t>1.72</t>
    </r>
    <r>
      <rPr>
        <sz val="10"/>
        <rFont val="微软雅黑"/>
        <family val="2"/>
        <charset val="134"/>
      </rPr>
      <t>商品维修费</t>
    </r>
    <phoneticPr fontId="38" type="noConversion"/>
  </si>
  <si>
    <r>
      <t>1.73</t>
    </r>
    <r>
      <rPr>
        <sz val="10"/>
        <rFont val="微软雅黑"/>
        <family val="2"/>
        <charset val="134"/>
      </rPr>
      <t>投诉费用</t>
    </r>
    <phoneticPr fontId="38" type="noConversion"/>
  </si>
  <si>
    <r>
      <t>1.74</t>
    </r>
    <r>
      <rPr>
        <sz val="10"/>
        <rFont val="微软雅黑"/>
        <family val="2"/>
        <charset val="134"/>
      </rPr>
      <t>环境支出费用</t>
    </r>
    <phoneticPr fontId="38" type="noConversion"/>
  </si>
  <si>
    <r>
      <t>1.75</t>
    </r>
    <r>
      <rPr>
        <sz val="10"/>
        <rFont val="微软雅黑"/>
        <family val="2"/>
        <charset val="134"/>
      </rPr>
      <t>录取费</t>
    </r>
    <phoneticPr fontId="38" type="noConversion"/>
  </si>
  <si>
    <r>
      <t>1.76</t>
    </r>
    <r>
      <rPr>
        <sz val="10"/>
        <rFont val="微软雅黑"/>
        <family val="2"/>
        <charset val="134"/>
      </rPr>
      <t>迎新费</t>
    </r>
    <phoneticPr fontId="38" type="noConversion"/>
  </si>
  <si>
    <r>
      <t>1.77</t>
    </r>
    <r>
      <rPr>
        <sz val="10"/>
        <rFont val="微软雅黑"/>
        <family val="2"/>
        <charset val="134"/>
      </rPr>
      <t>期货手续费</t>
    </r>
    <phoneticPr fontId="38" type="noConversion"/>
  </si>
  <si>
    <r>
      <t>1.78</t>
    </r>
    <r>
      <rPr>
        <sz val="10"/>
        <rFont val="微软雅黑"/>
        <family val="2"/>
        <charset val="134"/>
      </rPr>
      <t>进出库费用</t>
    </r>
    <phoneticPr fontId="38" type="noConversion"/>
  </si>
  <si>
    <r>
      <t>1.79</t>
    </r>
    <r>
      <rPr>
        <sz val="10"/>
        <rFont val="微软雅黑"/>
        <family val="2"/>
        <charset val="134"/>
      </rPr>
      <t>电子设备运转费</t>
    </r>
    <phoneticPr fontId="38" type="noConversion"/>
  </si>
  <si>
    <r>
      <t>1.80</t>
    </r>
    <r>
      <rPr>
        <sz val="10"/>
        <rFont val="微软雅黑"/>
        <family val="2"/>
        <charset val="134"/>
      </rPr>
      <t>交易所设施使用费</t>
    </r>
    <phoneticPr fontId="38" type="noConversion"/>
  </si>
  <si>
    <r>
      <t>1.81</t>
    </r>
    <r>
      <rPr>
        <sz val="10"/>
        <rFont val="微软雅黑"/>
        <family val="2"/>
        <charset val="134"/>
      </rPr>
      <t>安全防范费</t>
    </r>
    <phoneticPr fontId="38" type="noConversion"/>
  </si>
  <si>
    <r>
      <t>1.82</t>
    </r>
    <r>
      <rPr>
        <sz val="10"/>
        <rFont val="微软雅黑"/>
        <family val="2"/>
        <charset val="134"/>
      </rPr>
      <t>外事费</t>
    </r>
    <phoneticPr fontId="38" type="noConversion"/>
  </si>
  <si>
    <r>
      <t>1.83</t>
    </r>
    <r>
      <rPr>
        <sz val="10"/>
        <rFont val="微软雅黑"/>
        <family val="2"/>
        <charset val="134"/>
      </rPr>
      <t>提取保险保障基金</t>
    </r>
    <phoneticPr fontId="38" type="noConversion"/>
  </si>
  <si>
    <r>
      <t>1.84</t>
    </r>
    <r>
      <rPr>
        <sz val="10"/>
        <rFont val="微软雅黑"/>
        <family val="2"/>
        <charset val="134"/>
      </rPr>
      <t>提取期货风险准备金</t>
    </r>
    <phoneticPr fontId="38" type="noConversion"/>
  </si>
  <si>
    <r>
      <t>1.85</t>
    </r>
    <r>
      <rPr>
        <sz val="10"/>
        <rFont val="微软雅黑"/>
        <family val="2"/>
        <charset val="134"/>
      </rPr>
      <t>产权交易费</t>
    </r>
    <phoneticPr fontId="38" type="noConversion"/>
  </si>
  <si>
    <r>
      <t>1.86</t>
    </r>
    <r>
      <rPr>
        <sz val="10"/>
        <rFont val="微软雅黑"/>
        <family val="2"/>
        <charset val="134"/>
      </rPr>
      <t>港杂费</t>
    </r>
    <phoneticPr fontId="38" type="noConversion"/>
  </si>
  <si>
    <r>
      <t>1.87</t>
    </r>
    <r>
      <rPr>
        <sz val="10"/>
        <rFont val="微软雅黑"/>
        <family val="2"/>
        <charset val="134"/>
      </rPr>
      <t>市场调查费</t>
    </r>
    <phoneticPr fontId="38" type="noConversion"/>
  </si>
  <si>
    <r>
      <t>1.88</t>
    </r>
    <r>
      <rPr>
        <sz val="10"/>
        <rFont val="微软雅黑"/>
        <family val="2"/>
        <charset val="134"/>
      </rPr>
      <t>安置费</t>
    </r>
    <phoneticPr fontId="38" type="noConversion"/>
  </si>
  <si>
    <r>
      <t>1.89</t>
    </r>
    <r>
      <rPr>
        <sz val="10"/>
        <rFont val="微软雅黑"/>
        <family val="2"/>
        <charset val="134"/>
      </rPr>
      <t>试验检验费</t>
    </r>
    <phoneticPr fontId="38" type="noConversion"/>
  </si>
  <si>
    <r>
      <t>1.90</t>
    </r>
    <r>
      <rPr>
        <sz val="10"/>
        <rFont val="微软雅黑"/>
        <family val="2"/>
        <charset val="134"/>
      </rPr>
      <t>检测费</t>
    </r>
    <phoneticPr fontId="38" type="noConversion"/>
  </si>
  <si>
    <r>
      <t>1.91</t>
    </r>
    <r>
      <rPr>
        <sz val="10"/>
        <rFont val="微软雅黑"/>
        <family val="2"/>
        <charset val="134"/>
      </rPr>
      <t>包装物</t>
    </r>
    <phoneticPr fontId="38" type="noConversion"/>
  </si>
  <si>
    <r>
      <t>1.92</t>
    </r>
    <r>
      <rPr>
        <sz val="10"/>
        <rFont val="微软雅黑"/>
        <family val="2"/>
        <charset val="134"/>
      </rPr>
      <t>仪器校正费</t>
    </r>
    <phoneticPr fontId="38" type="noConversion"/>
  </si>
  <si>
    <r>
      <t>1.93</t>
    </r>
    <r>
      <rPr>
        <sz val="10"/>
        <rFont val="微软雅黑"/>
        <family val="2"/>
        <charset val="134"/>
      </rPr>
      <t>外协加工费</t>
    </r>
    <phoneticPr fontId="38" type="noConversion"/>
  </si>
  <si>
    <r>
      <t>1.94</t>
    </r>
    <r>
      <rPr>
        <sz val="10"/>
        <rFont val="微软雅黑"/>
        <family val="2"/>
        <charset val="134"/>
      </rPr>
      <t>前期论证费</t>
    </r>
    <phoneticPr fontId="38" type="noConversion"/>
  </si>
  <si>
    <r>
      <t>1.95</t>
    </r>
    <r>
      <rPr>
        <sz val="10"/>
        <rFont val="微软雅黑"/>
        <family val="2"/>
        <charset val="134"/>
      </rPr>
      <t>技术引进费</t>
    </r>
    <phoneticPr fontId="38" type="noConversion"/>
  </si>
  <si>
    <r>
      <t>1.96</t>
    </r>
    <r>
      <rPr>
        <sz val="10"/>
        <rFont val="微软雅黑"/>
        <family val="2"/>
        <charset val="134"/>
      </rPr>
      <t>委托外单位的经费支出</t>
    </r>
    <phoneticPr fontId="38" type="noConversion"/>
  </si>
  <si>
    <r>
      <t>1.97</t>
    </r>
    <r>
      <rPr>
        <sz val="10"/>
        <rFont val="微软雅黑"/>
        <family val="2"/>
        <charset val="134"/>
      </rPr>
      <t>鉴定认证费</t>
    </r>
    <phoneticPr fontId="38" type="noConversion"/>
  </si>
  <si>
    <r>
      <t>1.98</t>
    </r>
    <r>
      <rPr>
        <sz val="10"/>
        <rFont val="微软雅黑"/>
        <family val="2"/>
        <charset val="134"/>
      </rPr>
      <t>其它</t>
    </r>
    <phoneticPr fontId="38" type="noConversion"/>
  </si>
  <si>
    <t>1.98.1招商管理费</t>
    <phoneticPr fontId="38" type="noConversion"/>
  </si>
  <si>
    <t>1.98.2商管月费</t>
    <phoneticPr fontId="38" type="noConversion"/>
  </si>
  <si>
    <t>1.98.3不可预见费</t>
    <phoneticPr fontId="38" type="noConversion"/>
  </si>
  <si>
    <t>1.98.4开业奖励</t>
    <phoneticPr fontId="38" type="noConversion"/>
  </si>
  <si>
    <t>1.98.5不可预见费</t>
    <phoneticPr fontId="38" type="noConversion"/>
  </si>
  <si>
    <t>开发间接费明细表</t>
    <phoneticPr fontId="90" type="noConversion"/>
  </si>
  <si>
    <t>更新到1月</t>
    <phoneticPr fontId="38" type="noConversion"/>
  </si>
  <si>
    <t>开发间接费合计</t>
    <phoneticPr fontId="90" type="noConversion"/>
  </si>
  <si>
    <t xml:space="preserve">     1.3商业出租流入</t>
    <phoneticPr fontId="38" type="noConversion"/>
  </si>
  <si>
    <t>'[1.1项目全周期财务测算表模板-浙江蓝德-2020（带校验版）.xlsx]签约回款及交付明细表</t>
  </si>
  <si>
    <t>开发间接费用-工资</t>
  </si>
  <si>
    <t>开发间接费用-职工福利费</t>
  </si>
  <si>
    <t>开发间接费-职工福利费-社会保险费</t>
  </si>
  <si>
    <t>开发间接费-职工福利费-住房公积金</t>
  </si>
  <si>
    <t>开发间接费-职工福利费-辞退福利</t>
  </si>
  <si>
    <t>开发间接费用-折旧费</t>
  </si>
  <si>
    <t>开发间接费用-办公费</t>
  </si>
  <si>
    <t>开发间接费-办公费-邮电通讯费</t>
  </si>
  <si>
    <t>开发间接费-办公费-市内交通费</t>
  </si>
  <si>
    <t>开发间接费-办公费-差旅费</t>
  </si>
  <si>
    <t>开发间接费-办公费-业务招待费</t>
  </si>
  <si>
    <t>开发间接费-办公费-车辆费用</t>
  </si>
  <si>
    <t>开发间接费-办公费-信息管理费</t>
  </si>
  <si>
    <t>2021预算</t>
    <phoneticPr fontId="38" type="noConversion"/>
  </si>
  <si>
    <t>2021年累计</t>
    <phoneticPr fontId="38" type="noConversion"/>
  </si>
  <si>
    <t>项目截止2021年度累计</t>
    <phoneticPr fontId="82" type="noConversion"/>
  </si>
  <si>
    <t>2021年累计</t>
    <phoneticPr fontId="38" type="noConversion"/>
  </si>
  <si>
    <t>2021年预算</t>
    <phoneticPr fontId="38" type="noConversion"/>
  </si>
  <si>
    <t>2021年财务费用预算</t>
    <phoneticPr fontId="38" type="noConversion"/>
  </si>
  <si>
    <t>2021年预算</t>
    <phoneticPr fontId="38" type="noConversion"/>
  </si>
  <si>
    <t>1.103.1燃气费</t>
    <phoneticPr fontId="38" type="noConversion"/>
  </si>
  <si>
    <t>海港城项目2021年销售情况明细表</t>
    <rPh sb="0" eb="1">
      <t>hai'g'c</t>
    </rPh>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</si>
</sst>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9">
    <numFmt numFmtId="41" formatCode="_ * #,##0_ ;_ * \-#,##0_ ;_ * &quot;-&quot;_ ;_ @_ "/>
    <numFmt numFmtId="43" formatCode="_ * #,##0.00_ ;_ * \-#,##0.00_ ;_ * &quot;-&quot;??_ ;_ @_ "/>
    <numFmt numFmtId="24" formatCode="\$#,##0_);[Red]\(\$#,##0\)"/>
    <numFmt numFmtId="25" formatCode="\$#,##0.00_);\(\$#,##0.00\)"/>
    <numFmt numFmtId="176" formatCode="#,##0;[Red]\(#,##0\)"/>
    <numFmt numFmtId="177" formatCode="&quot;$&quot;#,##0.00_);[Red]\(&quot;$&quot;#,##0.00\)"/>
    <numFmt numFmtId="178" formatCode="&quot;$&quot;#,##0_);[Red]\(&quot;$&quot;#,##0\)"/>
    <numFmt numFmtId="179" formatCode="&quot;\&quot;#,##0;[Red]&quot;\&quot;&quot;\&quot;&quot;\&quot;&quot;\&quot;&quot;\&quot;&quot;\&quot;&quot;\&quot;\-#,##0"/>
    <numFmt numFmtId="180" formatCode="_ * #,##0.0000000000_ ;_ * \-#,##0.0000000000_ ;_ * &quot;-&quot;??_ ;_ @_ "/>
    <numFmt numFmtId="181" formatCode="_(* #,##0.00_);_(* \(#,##0.00\);_(* &quot;-&quot;??_);_(@_)"/>
    <numFmt numFmtId="182" formatCode="_(* #,##0_);_(* \(#,##0\);_(* &quot;-&quot;_);_(@_)"/>
    <numFmt numFmtId="183" formatCode="&quot;ÖS&quot;\ #,##0.00;[Red]\-&quot;ÖS&quot;\ #,##0.00"/>
    <numFmt numFmtId="184" formatCode="_-&quot;ÖS&quot;\ * #,##0_-;\-&quot;ÖS&quot;\ * #,##0_-;_-&quot;ÖS&quot;\ * &quot;-&quot;_-;_-@_-"/>
    <numFmt numFmtId="185" formatCode="#,##0;\-#,##0;&quot;-&quot;"/>
    <numFmt numFmtId="186" formatCode="_-&quot;ÖS&quot;\ * #,##0.00_-;\-&quot;ÖS&quot;\ * #,##0.00_-;_-&quot;ÖS&quot;\ * &quot;-&quot;??_-;_-@_-"/>
    <numFmt numFmtId="187" formatCode="#,##0.00_ "/>
    <numFmt numFmtId="188" formatCode="_-* #,##0\ _P_t_s_-;\-* #,##0\ _P_t_s_-;_-* &quot;-&quot;\ _P_t_s_-;_-@_-"/>
    <numFmt numFmtId="189" formatCode="#,##0.0_);\(#,##0.0\)"/>
    <numFmt numFmtId="190" formatCode="#,##0.000_);[Red]\(#,##0.000\)"/>
    <numFmt numFmtId="191" formatCode="_-* #,##0.00\ &quot;Pts&quot;_-;\-* #,##0.00\ &quot;Pts&quot;_-;_-* &quot;-&quot;??\ &quot;Pts&quot;_-;_-@_-"/>
    <numFmt numFmtId="192" formatCode="_(&quot;$&quot;* #,##0.00_);_(&quot;$&quot;* \(#,##0.00\);_(&quot;$&quot;* &quot;-&quot;??_);_(@_)"/>
    <numFmt numFmtId="193" formatCode="&quot;ÖS&quot;\ #,##0.00;\-&quot;ÖS&quot;\ #,##0.00"/>
    <numFmt numFmtId="194" formatCode="_-* #,##0.00_-;\-* #,##0.00_-;_-* &quot;-&quot;??_-;_-@_-"/>
    <numFmt numFmtId="195" formatCode="_-* #,##0\ &quot;Pts&quot;_-;\-* #,##0\ &quot;Pts&quot;_-;_-* &quot;-&quot;\ &quot;Pts&quot;_-;_-@_-"/>
    <numFmt numFmtId="196" formatCode="_(&quot;$&quot;* #,##0_);_(&quot;$&quot;* \(#,##0\);_(&quot;$&quot;* &quot;-&quot;_);_(@_)"/>
    <numFmt numFmtId="197" formatCode="#,##0.00_);[Red]\(#,##0.00\)"/>
    <numFmt numFmtId="198" formatCode="0.0000_);[Red]\(0.0000\)"/>
    <numFmt numFmtId="199" formatCode="_-* #,##0.00\ _P_t_s_-;\-* #,##0.00\ _P_t_s_-;_-* &quot;-&quot;??\ _P_t_s_-;_-@_-"/>
    <numFmt numFmtId="200" formatCode="_ * #,##0_ ;_ * \-#,##0_ ;_ * &quot;-&quot;??_ ;_ @_ "/>
    <numFmt numFmtId="201" formatCode="yyyy&quot;年&quot;m&quot;月&quot;;@"/>
    <numFmt numFmtId="202" formatCode="#,##0_ "/>
    <numFmt numFmtId="203" formatCode="0.00_ "/>
    <numFmt numFmtId="204" formatCode="0_ "/>
    <numFmt numFmtId="205" formatCode="0.00_);[Red]\(0.00\)"/>
    <numFmt numFmtId="206" formatCode="_(* #,##0.0000_);_(* \(#,##0.0000\);_(* &quot;-&quot;_);_(@_)"/>
    <numFmt numFmtId="207" formatCode="##,##0.0_);\(#,##0.0\)"/>
    <numFmt numFmtId="208" formatCode="&quot;\&quot;#,##0.00;[Red]&quot;\&quot;\-#,##0.00"/>
    <numFmt numFmtId="209" formatCode="_(* #,##0.000_);_(* \(#,##0.000\);_(* &quot;-&quot;_);_(@_)"/>
    <numFmt numFmtId="210" formatCode="_(* #,##0.0_);_(* \(#,##0.0\);_(* &quot;-&quot;_);_(@_)"/>
    <numFmt numFmtId="211" formatCode="_(&quot;Rp&quot;* #,##0_);_(&quot;Rp&quot;* \(#,##0\);_(&quot;Rp&quot;* &quot;-&quot;_);_(@_)"/>
    <numFmt numFmtId="212" formatCode="mmmm\ d\,\ yyyy"/>
    <numFmt numFmtId="213" formatCode="_(* #,##0.00_);_(* \(#,##0.00\);_(* &quot;-&quot;_);_(@_)"/>
    <numFmt numFmtId="214" formatCode="&quot;£&quot;#,##0_);[Red]\(&quot;£&quot;#,##0\)"/>
    <numFmt numFmtId="215" formatCode="&quot;RM&quot;#,##0_);[Red]\(&quot;RM&quot;#,##0\)"/>
    <numFmt numFmtId="216" formatCode="&quot;£&quot;#,##0.00_);[Red]\(&quot;£&quot;#,##0.00\)"/>
    <numFmt numFmtId="217" formatCode="_-#,##0_-;\(#,##0\);_-\ \ &quot;-&quot;_-;_-@_-"/>
    <numFmt numFmtId="218" formatCode="_-#,##0.00_-;\(#,##0.00\);_-\ \ &quot;-&quot;_-;_-@_-"/>
    <numFmt numFmtId="219" formatCode="mmm/dd/yyyy;_-\ &quot;N/A&quot;_-;_-\ &quot;-&quot;_-"/>
    <numFmt numFmtId="220" formatCode="mmm/yyyy;_-\ &quot;N/A&quot;_-;_-\ &quot;-&quot;_-"/>
    <numFmt numFmtId="221" formatCode="_-#,##0%_-;\(#,##0%\);_-\ &quot;-&quot;_-"/>
    <numFmt numFmtId="222" formatCode="_-#,###,_-;\(#,###,\);_-\ \ &quot;-&quot;_-;_-@_-"/>
    <numFmt numFmtId="223" formatCode="_-#,###.00,_-;\(#,###.00,\);_-\ \ &quot;-&quot;_-;_-@_-"/>
    <numFmt numFmtId="224" formatCode="_-#0&quot;.&quot;0,_-;\(#0&quot;.&quot;0,\);_-\ \ &quot;-&quot;_-;_-@_-"/>
    <numFmt numFmtId="225" formatCode="_-#0&quot;.&quot;0000_-;\(#0&quot;.&quot;0000\);_-\ \ &quot;-&quot;_-;_-@_-"/>
    <numFmt numFmtId="226" formatCode="&quot;RM&quot;#,##0.00;\-&quot;RM&quot;#,##0.00"/>
    <numFmt numFmtId="227" formatCode="_(* #,##0.0000_);_(* \(#,##0.0000\);_(* &quot;-&quot;??_);_(@_)"/>
    <numFmt numFmtId="228" formatCode="_-&quot;$&quot;* #,##0.00_-;\-&quot;$&quot;* #,##0.00_-;_-&quot;$&quot;* &quot;-&quot;??_-;_-@_-"/>
    <numFmt numFmtId="229" formatCode="_-&quot;$&quot;* #,##0_-;\-&quot;$&quot;* #,##0_-;_-&quot;$&quot;* &quot;-&quot;_-;_-@_-"/>
    <numFmt numFmtId="230" formatCode="0%;\(0%\)"/>
    <numFmt numFmtId="231" formatCode="0.0%"/>
    <numFmt numFmtId="232" formatCode="#.\ \ "/>
    <numFmt numFmtId="233" formatCode="##.\ \ "/>
    <numFmt numFmtId="234" formatCode="&quot;$&quot;#,##0_);\(&quot;$&quot;#,##0\)"/>
    <numFmt numFmtId="235" formatCode="&quot;RM&quot;#,##0.00;[Red]\-&quot;RM&quot;#,##0.00"/>
    <numFmt numFmtId="236" formatCode="_(* #,##0.00000_);_(* \(#,##0.00000\);_(* &quot;-&quot;??_);_(@_)"/>
    <numFmt numFmtId="237" formatCode="_-* #,##0_-;\-* #,##0_-;_-* &quot;-&quot;_-;_-@_-"/>
    <numFmt numFmtId="238" formatCode="#,##0;\(#,##0\)"/>
    <numFmt numFmtId="239" formatCode="_ \¥* #,##0_ ;_ \¥* \-#,##0_ ;_ \¥* \-_ ;_ @_ "/>
    <numFmt numFmtId="240" formatCode="&quot;$&quot;#,##0.00_);\(&quot;$&quot;#,##0.00\)"/>
    <numFmt numFmtId="241" formatCode="&quot;\&quot;#,##0;&quot;\&quot;\-#,##0"/>
    <numFmt numFmtId="242" formatCode="&quot;$&quot;#,##0;\-&quot;$&quot;#,##0"/>
    <numFmt numFmtId="243" formatCode="\$#,##0.00;\(\$#,##0.00\)"/>
    <numFmt numFmtId="244" formatCode="0."/>
    <numFmt numFmtId="245" formatCode="General_)"/>
    <numFmt numFmtId="246" formatCode="#,##0.0;\-#,##0.0"/>
    <numFmt numFmtId="247" formatCode="0.00%;\(0.00\)%"/>
    <numFmt numFmtId="248" formatCode="\$#,##0;\(\$#,##0\)"/>
    <numFmt numFmtId="249" formatCode="_([$€-2]* #,##0.00_);_([$€-2]* \(#,##0.00\);_([$€-2]* &quot;-&quot;??_)"/>
    <numFmt numFmtId="250" formatCode="[DBNum2][$-804]General"/>
    <numFmt numFmtId="251" formatCode="0.000%"/>
    <numFmt numFmtId="252" formatCode="&quot;£&quot;#,##0;\-&quot;£&quot;#,##0"/>
    <numFmt numFmtId="253" formatCode="_-* #,##0\ &quot;F&quot;_-;\-* #,##0\ &quot;F&quot;_-;_-* &quot;-&quot;\ &quot;F&quot;_-;_-@_-"/>
    <numFmt numFmtId="254" formatCode="_-* #,##0.00\ &quot;F&quot;_-;\-* #,##0.00\ &quot;F&quot;_-;_-* &quot;-&quot;??\ &quot;F&quot;_-;_-@_-"/>
    <numFmt numFmtId="255" formatCode="&quot;$&quot;#,##0;[Red]\-&quot;$&quot;#,##0"/>
    <numFmt numFmtId="256" formatCode="&quot;$&quot;#,##0.00;[Red]\-&quot;$&quot;#,##0.00"/>
    <numFmt numFmtId="257" formatCode="_(&quot;RM&quot;* #,##0_);_(&quot;RM&quot;* \(#,##0\);_(&quot;RM&quot;* &quot;-&quot;_);_(@_)"/>
    <numFmt numFmtId="258" formatCode="_-* #,##0.0_-;\-* #,##0.0_-;_-* &quot;-&quot;??_-;_-@_-"/>
    <numFmt numFmtId="259" formatCode="&quot;Rp&quot;#,##0_);[Red]\(&quot;Rp&quot;#,##0\)"/>
    <numFmt numFmtId="260" formatCode="0.000"/>
    <numFmt numFmtId="261" formatCode="0_)"/>
    <numFmt numFmtId="262" formatCode="#,##0_);[Red]\(#,##0\);\ \ \-\ \ \ \ \ "/>
    <numFmt numFmtId="263" formatCode="_(* #,##0.0,_);_(* \(#,##0.0,\);_(* &quot;-&quot;_);_(@_)"/>
    <numFmt numFmtId="264" formatCode="_-* #,##0\ _k_r_-;\-* #,##0\ _k_r_-;_-* &quot;-&quot;\ _k_r_-;_-@_-"/>
    <numFmt numFmtId="265" formatCode="_-* #,##0.00\ _k_r_-;\-* #,##0.00\ _k_r_-;_-* &quot;-&quot;??\ _k_r_-;_-@_-"/>
    <numFmt numFmtId="266" formatCode="&quot;綅&quot;\t#,##0_);[Red]\(&quot;綅&quot;\t#,##0\)"/>
    <numFmt numFmtId="267" formatCode="&quot;?\t#,##0_);[Red]\(&quot;&quot;?&quot;\t#,##0\)"/>
    <numFmt numFmtId="268" formatCode="_-&quot;RM&quot;* #,##0_-;\-&quot;RM&quot;* #,##0_-;_-&quot;RM&quot;* &quot;-&quot;_-;_-@_-"/>
    <numFmt numFmtId="269" formatCode="&quot;$&quot;#,##0.000_);\(&quot;$&quot;#,##0.000\)"/>
    <numFmt numFmtId="270" formatCode="_(&quot;NT$&quot;\*\ #,##0_);_(&quot;NT$&quot;\*\ \(#,##0\);_(&quot;NT$&quot;\*\ &quot;-&quot;_);_(@_)"/>
    <numFmt numFmtId="271" formatCode="_(&quot;NT$&quot;\*\ #,##0.00_);_(&quot;NT$&quot;\*\ \(#,##0.00\);_(&quot;NT$&quot;\*\ &quot;-&quot;??_);_(@_)"/>
    <numFmt numFmtId="272" formatCode="&quot;\&quot;#,##0;[Red]&quot;\&quot;\-&quot;\&quot;#,##0"/>
    <numFmt numFmtId="273" formatCode="\t0.00%"/>
    <numFmt numFmtId="274" formatCode="&quot;\&quot;#,##0;&quot;\&quot;\-&quot;\&quot;#,##0"/>
    <numFmt numFmtId="275" formatCode="&quot;\&quot;#,##0.00;&quot;\&quot;\-&quot;\&quot;#,##0.00"/>
    <numFmt numFmtId="276" formatCode="yy\.mm\.dd"/>
    <numFmt numFmtId="277" formatCode="_(* #,##0_);_(* \(#,##0\);_(* &quot;-&quot;??_);_(@_)"/>
    <numFmt numFmtId="278" formatCode="_ &quot;\&quot;* #,##0_ ;_ &quot;\&quot;* \-#,##0_ ;_ &quot;\&quot;* &quot;-&quot;_ ;_ @_ "/>
    <numFmt numFmtId="279" formatCode="_ &quot;\&quot;* #,##0.00_ ;_ &quot;\&quot;* \-#,##0.00_ ;_ &quot;\&quot;* &quot;-&quot;??_ ;_ @_ "/>
    <numFmt numFmtId="280" formatCode="#,##0.00000_ "/>
  </numFmts>
  <fonts count="18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name val="黑体"/>
      <family val="3"/>
      <charset val="134"/>
    </font>
    <font>
      <b/>
      <sz val="10"/>
      <name val="黑体"/>
      <family val="3"/>
      <charset val="134"/>
    </font>
    <font>
      <b/>
      <sz val="10"/>
      <name val="Times New Roman"/>
      <family val="1"/>
    </font>
    <font>
      <b/>
      <sz val="9"/>
      <name val="宋体"/>
      <family val="3"/>
      <charset val="134"/>
    </font>
    <font>
      <sz val="10"/>
      <name val="楷体_GB2312"/>
      <family val="3"/>
      <charset val="134"/>
    </font>
    <font>
      <sz val="10"/>
      <name val="Times New Roman"/>
      <family val="1"/>
    </font>
    <font>
      <sz val="8"/>
      <name val="楷体_GB2312"/>
      <family val="3"/>
      <charset val="134"/>
    </font>
    <font>
      <sz val="10"/>
      <name val="宋体"/>
      <family val="3"/>
      <charset val="134"/>
    </font>
    <font>
      <sz val="9"/>
      <name val="Times New Roman"/>
      <family val="1"/>
    </font>
    <font>
      <b/>
      <sz val="12"/>
      <name val="宋体"/>
      <family val="3"/>
      <charset val="134"/>
    </font>
    <font>
      <sz val="12"/>
      <name val="Times New Roman"/>
      <family val="1"/>
    </font>
    <font>
      <sz val="12"/>
      <name val="宋体"/>
      <family val="3"/>
      <charset val="134"/>
    </font>
    <font>
      <b/>
      <sz val="10"/>
      <name val="微软雅黑"/>
      <family val="2"/>
      <charset val="134"/>
    </font>
    <font>
      <sz val="10"/>
      <name val="微软雅黑"/>
      <family val="2"/>
      <charset val="134"/>
    </font>
    <font>
      <b/>
      <sz val="10"/>
      <name val="宋体"/>
      <family val="3"/>
      <charset val="134"/>
    </font>
    <font>
      <b/>
      <sz val="14"/>
      <color indexed="56"/>
      <name val="黑体"/>
      <family val="3"/>
      <charset val="134"/>
    </font>
    <font>
      <b/>
      <u/>
      <sz val="14"/>
      <color indexed="12"/>
      <name val="宋体"/>
      <family val="3"/>
      <charset val="134"/>
    </font>
    <font>
      <u/>
      <sz val="12"/>
      <color indexed="12"/>
      <name val="Arial"/>
      <family val="2"/>
    </font>
    <font>
      <b/>
      <sz val="11"/>
      <color indexed="18"/>
      <name val="Arial"/>
      <family val="2"/>
    </font>
    <font>
      <b/>
      <u/>
      <sz val="18"/>
      <color indexed="12"/>
      <name val="宋体"/>
      <family val="3"/>
      <charset val="134"/>
    </font>
    <font>
      <b/>
      <sz val="10"/>
      <color indexed="8"/>
      <name val="宋体"/>
      <family val="3"/>
      <charset val="134"/>
    </font>
    <font>
      <b/>
      <sz val="10"/>
      <color indexed="56"/>
      <name val="Arial"/>
      <family val="2"/>
    </font>
    <font>
      <b/>
      <sz val="10"/>
      <color indexed="56"/>
      <name val="宋体"/>
      <family val="3"/>
      <charset val="134"/>
    </font>
    <font>
      <b/>
      <sz val="10"/>
      <name val="Arial"/>
      <family val="2"/>
    </font>
    <font>
      <b/>
      <sz val="10"/>
      <color indexed="12"/>
      <name val="Arial"/>
      <family val="2"/>
    </font>
    <font>
      <sz val="10"/>
      <name val="Arial"/>
      <family val="2"/>
    </font>
    <font>
      <b/>
      <sz val="14"/>
      <color indexed="12"/>
      <name val="宋体"/>
      <family val="3"/>
      <charset val="134"/>
    </font>
    <font>
      <sz val="12"/>
      <color indexed="12"/>
      <name val="宋体"/>
      <family val="3"/>
      <charset val="134"/>
    </font>
    <font>
      <u/>
      <sz val="10"/>
      <color indexed="12"/>
      <name val="宋体"/>
      <family val="3"/>
      <charset val="134"/>
    </font>
    <font>
      <sz val="10.5"/>
      <color rgb="FF000000"/>
      <name val="Calibri"/>
      <family val="2"/>
    </font>
    <font>
      <sz val="10.5"/>
      <color rgb="FF000000"/>
      <name val="Calibri"/>
      <family val="2"/>
    </font>
    <font>
      <sz val="18"/>
      <name val="宋体"/>
      <family val="3"/>
      <charset val="134"/>
    </font>
    <font>
      <sz val="11"/>
      <name val="宋体"/>
      <family val="3"/>
      <charset val="134"/>
    </font>
    <font>
      <b/>
      <sz val="14"/>
      <name val="宋体"/>
      <family val="3"/>
      <charset val="134"/>
    </font>
    <font>
      <sz val="9"/>
      <name val="宋体"/>
      <family val="3"/>
      <charset val="134"/>
    </font>
    <font>
      <b/>
      <sz val="9"/>
      <color indexed="12"/>
      <name val="仿宋_GB2312"/>
      <family val="3"/>
      <charset val="134"/>
    </font>
    <font>
      <sz val="10"/>
      <color indexed="12"/>
      <name val="宋体"/>
      <family val="3"/>
      <charset val="134"/>
    </font>
    <font>
      <sz val="10"/>
      <name val="宋体"/>
      <family val="3"/>
      <charset val="134"/>
    </font>
    <font>
      <b/>
      <sz val="9"/>
      <color indexed="12"/>
      <name val="宋体"/>
      <family val="3"/>
      <charset val="134"/>
    </font>
    <font>
      <b/>
      <sz val="10"/>
      <color indexed="12"/>
      <name val="宋体"/>
      <family val="3"/>
      <charset val="134"/>
    </font>
    <font>
      <u/>
      <sz val="10"/>
      <name val="Times New Roman"/>
      <family val="1"/>
    </font>
    <font>
      <sz val="10"/>
      <name val="华文新魏"/>
      <family val="3"/>
      <charset val="134"/>
    </font>
    <font>
      <b/>
      <sz val="22"/>
      <name val="宋体"/>
      <family val="3"/>
      <charset val="134"/>
    </font>
    <font>
      <sz val="12"/>
      <name val="仿宋_GB2312"/>
      <family val="3"/>
      <charset val="134"/>
    </font>
    <font>
      <sz val="10"/>
      <color indexed="9"/>
      <name val="宋体"/>
      <family val="3"/>
      <charset val="134"/>
    </font>
    <font>
      <b/>
      <sz val="16"/>
      <name val="宋体"/>
      <family val="3"/>
      <charset val="134"/>
    </font>
    <font>
      <b/>
      <sz val="18"/>
      <name val="黑体"/>
      <family val="3"/>
      <charset val="134"/>
    </font>
    <font>
      <b/>
      <sz val="10"/>
      <name val="仿宋_GB2312"/>
      <family val="3"/>
      <charset val="134"/>
    </font>
    <font>
      <sz val="10"/>
      <name val="仿宋_GB2312"/>
      <family val="3"/>
      <charset val="134"/>
    </font>
    <font>
      <u/>
      <sz val="12"/>
      <color indexed="12"/>
      <name val="宋体"/>
      <family val="3"/>
      <charset val="134"/>
    </font>
    <font>
      <sz val="8"/>
      <name val="Times New Roman"/>
      <family val="1"/>
    </font>
    <font>
      <sz val="11"/>
      <name val="–¾’©"/>
      <family val="3"/>
    </font>
    <font>
      <sz val="10"/>
      <color indexed="8"/>
      <name val="Arial"/>
      <family val="2"/>
    </font>
    <font>
      <sz val="10"/>
      <color indexed="8"/>
      <name val="MS Sans Serif"/>
      <family val="2"/>
    </font>
    <font>
      <sz val="7"/>
      <name val="Small Fonts"/>
      <family val="2"/>
    </font>
    <font>
      <sz val="8"/>
      <name val="Century Gothic"/>
      <family val="2"/>
    </font>
    <font>
      <sz val="10"/>
      <name val="MS Sans Serif"/>
      <family val="2"/>
    </font>
    <font>
      <sz val="10"/>
      <name val="Helv"/>
      <family val="2"/>
    </font>
    <font>
      <sz val="11"/>
      <color indexed="8"/>
      <name val="宋体"/>
      <family val="3"/>
      <charset val="134"/>
    </font>
    <font>
      <sz val="12"/>
      <name val="Helv"/>
      <family val="2"/>
    </font>
    <font>
      <sz val="12"/>
      <color indexed="9"/>
      <name val="Helv"/>
      <family val="2"/>
    </font>
    <font>
      <sz val="12"/>
      <name val="바탕체"/>
      <family val="3"/>
    </font>
    <font>
      <sz val="11"/>
      <name val="Times New Roman"/>
      <family val="1"/>
    </font>
    <font>
      <sz val="11"/>
      <color theme="1"/>
      <name val="宋体"/>
      <family val="3"/>
      <charset val="134"/>
      <scheme val="minor"/>
    </font>
    <font>
      <sz val="8"/>
      <name val="Arial"/>
      <family val="2"/>
    </font>
    <font>
      <sz val="14"/>
      <name val="System"/>
      <family val="2"/>
    </font>
    <font>
      <sz val="11"/>
      <name val="宋体繁体"/>
      <family val="1"/>
    </font>
    <font>
      <b/>
      <sz val="12"/>
      <name val="Arial"/>
      <family val="2"/>
    </font>
    <font>
      <u/>
      <sz val="10"/>
      <color indexed="12"/>
      <name val="Arial"/>
      <family val="2"/>
    </font>
    <font>
      <b/>
      <sz val="12"/>
      <name val="Times New Roman"/>
      <family val="1"/>
    </font>
    <font>
      <b/>
      <sz val="9"/>
      <name val="Tahoma"/>
      <family val="2"/>
    </font>
    <font>
      <sz val="9"/>
      <name val="Tahoma"/>
      <family val="2"/>
    </font>
    <font>
      <sz val="9"/>
      <color indexed="81"/>
      <name val="Tahoma"/>
      <family val="2"/>
      <charset val="134"/>
    </font>
    <font>
      <b/>
      <sz val="9"/>
      <color indexed="81"/>
      <name val="Tahoma"/>
      <family val="2"/>
      <charset val="134"/>
    </font>
    <font>
      <sz val="9"/>
      <color indexed="81"/>
      <name val="宋体"/>
      <family val="3"/>
      <charset val="134"/>
    </font>
    <font>
      <b/>
      <sz val="10"/>
      <color theme="0"/>
      <name val="微软雅黑"/>
      <family val="2"/>
      <charset val="134"/>
    </font>
    <font>
      <b/>
      <sz val="10"/>
      <color indexed="8"/>
      <name val="微软雅黑"/>
      <family val="2"/>
      <charset val="134"/>
    </font>
    <font>
      <sz val="10"/>
      <color theme="1"/>
      <name val="微软雅黑"/>
      <family val="2"/>
      <charset val="134"/>
    </font>
    <font>
      <sz val="9"/>
      <name val="宋体"/>
      <family val="3"/>
      <charset val="134"/>
      <scheme val="minor"/>
    </font>
    <font>
      <sz val="10"/>
      <color indexed="9"/>
      <name val="微软雅黑"/>
      <family val="2"/>
      <charset val="134"/>
    </font>
    <font>
      <sz val="10"/>
      <color indexed="8"/>
      <name val="微软雅黑"/>
      <family val="2"/>
      <charset val="134"/>
    </font>
    <font>
      <b/>
      <sz val="10"/>
      <color rgb="FFFF0000"/>
      <name val="微软雅黑"/>
      <family val="2"/>
      <charset val="134"/>
    </font>
    <font>
      <sz val="9"/>
      <color indexed="81"/>
      <name val="Tahoma"/>
      <family val="2"/>
    </font>
    <font>
      <b/>
      <sz val="9"/>
      <color indexed="81"/>
      <name val="Tahoma"/>
      <family val="2"/>
    </font>
    <font>
      <b/>
      <sz val="9"/>
      <color indexed="81"/>
      <name val="宋体"/>
      <family val="3"/>
      <charset val="134"/>
    </font>
    <font>
      <b/>
      <sz val="10"/>
      <color indexed="56"/>
      <name val="微软雅黑"/>
      <family val="2"/>
      <charset val="134"/>
    </font>
    <font>
      <sz val="9"/>
      <name val="宋体"/>
      <family val="2"/>
      <charset val="134"/>
      <scheme val="minor"/>
    </font>
    <font>
      <sz val="11"/>
      <name val="MS P????"/>
      <family val="1"/>
    </font>
    <font>
      <sz val="12"/>
      <name val="?Ps??????"/>
      <family val="1"/>
    </font>
    <font>
      <u/>
      <sz val="12"/>
      <color indexed="36"/>
      <name val="???P??"/>
      <family val="1"/>
    </font>
    <font>
      <u/>
      <sz val="12"/>
      <color indexed="12"/>
      <name val="???P??"/>
      <family val="1"/>
    </font>
    <font>
      <sz val="9"/>
      <color indexed="8"/>
      <name val="Arial"/>
      <family val="2"/>
    </font>
    <font>
      <u val="singleAccounting"/>
      <vertAlign val="subscript"/>
      <sz val="10"/>
      <name val="Times New Roman"/>
      <family val="1"/>
    </font>
    <font>
      <i/>
      <sz val="9"/>
      <name val="Times New Roman"/>
      <family val="1"/>
    </font>
    <font>
      <u/>
      <sz val="11"/>
      <color indexed="36"/>
      <name val="lr oSVbN"/>
      <family val="1"/>
    </font>
    <font>
      <u/>
      <sz val="11"/>
      <color indexed="12"/>
      <name val="lr oSVbN"/>
      <family val="1"/>
    </font>
    <font>
      <u/>
      <sz val="8.5"/>
      <color indexed="12"/>
      <name val="Arial"/>
      <family val="2"/>
    </font>
    <font>
      <sz val="11"/>
      <color indexed="9"/>
      <name val="宋体"/>
      <family val="3"/>
      <charset val="134"/>
    </font>
    <font>
      <sz val="10"/>
      <name val="Book Antiqua"/>
      <family val="1"/>
    </font>
    <font>
      <b/>
      <sz val="10"/>
      <name val="Book Antiqua"/>
      <family val="1"/>
    </font>
    <font>
      <u/>
      <sz val="12"/>
      <color indexed="36"/>
      <name val="Arial"/>
      <family val="2"/>
    </font>
    <font>
      <sz val="12"/>
      <name val="Arial"/>
      <family val="2"/>
    </font>
    <font>
      <sz val="7"/>
      <name val="Helv"/>
      <family val="2"/>
    </font>
    <font>
      <sz val="12"/>
      <name val="Tms Rmn"/>
      <family val="1"/>
    </font>
    <font>
      <b/>
      <sz val="10"/>
      <name val="MS Sans Serif"/>
      <family val="2"/>
    </font>
    <font>
      <b/>
      <sz val="10"/>
      <name val="Helv"/>
      <family val="2"/>
    </font>
    <font>
      <b/>
      <sz val="13"/>
      <name val="Tms Rmn"/>
      <family val="1"/>
    </font>
    <font>
      <i/>
      <sz val="12"/>
      <name val="Times New Roman"/>
      <family val="1"/>
    </font>
    <font>
      <b/>
      <sz val="8"/>
      <name val="Arial"/>
      <family val="2"/>
    </font>
    <font>
      <sz val="10"/>
      <name val="ＭＳ Ｐゴシック"/>
      <family val="2"/>
    </font>
    <font>
      <sz val="10"/>
      <name val="MS Serif"/>
      <family val="1"/>
    </font>
    <font>
      <sz val="10"/>
      <name val="Courier"/>
      <family val="3"/>
    </font>
    <font>
      <b/>
      <sz val="12"/>
      <name val="Helv"/>
      <family val="2"/>
    </font>
    <font>
      <sz val="11"/>
      <name val="Book Antiqua"/>
      <family val="1"/>
    </font>
    <font>
      <sz val="10"/>
      <color indexed="16"/>
      <name val="MS Serif"/>
      <family val="1"/>
    </font>
    <font>
      <u/>
      <sz val="9.9"/>
      <color indexed="36"/>
      <name val="Times New Roman"/>
      <family val="1"/>
    </font>
    <font>
      <b/>
      <sz val="18"/>
      <color indexed="24"/>
      <name val="Arial"/>
      <family val="2"/>
    </font>
    <font>
      <b/>
      <sz val="12"/>
      <color indexed="24"/>
      <name val="Arial"/>
      <family val="2"/>
    </font>
    <font>
      <sz val="10"/>
      <color indexed="9"/>
      <name val="Helv"/>
      <family val="2"/>
    </font>
    <font>
      <u/>
      <sz val="8"/>
      <color indexed="12"/>
      <name val="Arial"/>
      <family val="2"/>
    </font>
    <font>
      <u/>
      <sz val="8"/>
      <color indexed="36"/>
      <name val="Arial"/>
      <family val="2"/>
    </font>
    <font>
      <u/>
      <sz val="10"/>
      <color indexed="37"/>
      <name val="Times New Roman"/>
      <family val="1"/>
    </font>
    <font>
      <sz val="10"/>
      <name val="AA Condensed"/>
      <family val="1"/>
    </font>
    <font>
      <sz val="18"/>
      <name val="Times New Roman"/>
      <family val="1"/>
    </font>
    <font>
      <b/>
      <sz val="13"/>
      <name val="Times New Roman"/>
      <family val="1"/>
    </font>
    <font>
      <b/>
      <i/>
      <sz val="12"/>
      <name val="Times New Roman"/>
      <family val="1"/>
    </font>
    <font>
      <b/>
      <sz val="11"/>
      <name val="Helv"/>
      <family val="2"/>
    </font>
    <font>
      <sz val="11"/>
      <color indexed="8"/>
      <name val="Calibri"/>
      <family val="2"/>
    </font>
    <font>
      <b/>
      <sz val="11"/>
      <name val="Arial"/>
      <family val="2"/>
    </font>
    <font>
      <b/>
      <i/>
      <sz val="10"/>
      <color indexed="8"/>
      <name val="Arial"/>
      <family val="2"/>
    </font>
    <font>
      <b/>
      <sz val="10"/>
      <color indexed="8"/>
      <name val="Arial"/>
      <family val="2"/>
    </font>
    <font>
      <sz val="10"/>
      <name val="Tms Rmn"/>
      <family val="1"/>
    </font>
    <font>
      <sz val="7"/>
      <color indexed="10"/>
      <name val="Helv"/>
      <family val="2"/>
    </font>
    <font>
      <b/>
      <sz val="8.25"/>
      <name val="Helv"/>
      <family val="2"/>
    </font>
    <font>
      <b/>
      <sz val="14"/>
      <color indexed="9"/>
      <name val="Times New Roman"/>
      <family val="1"/>
    </font>
    <font>
      <u val="singleAccounting"/>
      <sz val="10"/>
      <name val="Times New Roman"/>
      <family val="1"/>
    </font>
    <font>
      <sz val="11"/>
      <name val="Tms Rmn"/>
      <family val="1"/>
    </font>
    <font>
      <b/>
      <sz val="12"/>
      <name val="MS Sans Serif"/>
      <family val="2"/>
    </font>
    <font>
      <sz val="12"/>
      <name val="MS Sans Serif"/>
      <family val="2"/>
    </font>
    <font>
      <b/>
      <sz val="8"/>
      <color indexed="8"/>
      <name val="Helv"/>
      <family val="2"/>
    </font>
    <font>
      <b/>
      <sz val="11"/>
      <name val="Times New Roman"/>
      <family val="1"/>
    </font>
    <font>
      <sz val="11"/>
      <color indexed="12"/>
      <name val="Times New Roman"/>
      <family val="1"/>
    </font>
    <font>
      <sz val="11"/>
      <name val="絡遺"/>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b/>
      <sz val="14"/>
      <name val="楷体"/>
      <family val="3"/>
      <charset val="134"/>
    </font>
    <font>
      <sz val="10"/>
      <name val="楷体"/>
      <family val="3"/>
      <charset val="134"/>
    </font>
    <font>
      <sz val="11"/>
      <color indexed="20"/>
      <name val="宋体"/>
      <family val="3"/>
      <charset val="134"/>
    </font>
    <font>
      <sz val="11"/>
      <color theme="1"/>
      <name val="Tahoma"/>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官帕眉"/>
      <family val="1"/>
    </font>
    <font>
      <sz val="11"/>
      <color indexed="60"/>
      <name val="宋体"/>
      <family val="3"/>
      <charset val="134"/>
    </font>
    <font>
      <b/>
      <sz val="11"/>
      <color indexed="63"/>
      <name val="宋体"/>
      <family val="3"/>
      <charset val="134"/>
    </font>
    <font>
      <sz val="11"/>
      <color indexed="62"/>
      <name val="宋体"/>
      <family val="3"/>
      <charset val="134"/>
    </font>
    <font>
      <sz val="12"/>
      <name val="뼻뮝"/>
      <family val="1"/>
    </font>
    <font>
      <sz val="10"/>
      <color theme="1"/>
      <name val="宋体"/>
      <family val="3"/>
      <charset val="134"/>
      <scheme val="minor"/>
    </font>
    <font>
      <sz val="11"/>
      <color theme="1"/>
      <name val="宋体"/>
      <family val="3"/>
      <charset val="134"/>
    </font>
    <font>
      <b/>
      <sz val="16"/>
      <name val="Times New Roman"/>
      <family val="1"/>
    </font>
    <font>
      <b/>
      <sz val="11"/>
      <color theme="1"/>
      <name val="宋体"/>
      <family val="3"/>
      <charset val="134"/>
      <scheme val="minor"/>
    </font>
    <font>
      <b/>
      <sz val="14"/>
      <color indexed="8"/>
      <name val="微软雅黑"/>
      <family val="2"/>
      <charset val="134"/>
    </font>
    <font>
      <sz val="11"/>
      <color indexed="8"/>
      <name val="微软雅黑"/>
      <family val="2"/>
      <charset val="134"/>
    </font>
    <font>
      <b/>
      <sz val="11"/>
      <color indexed="8"/>
      <name val="微软雅黑"/>
      <family val="2"/>
      <charset val="134"/>
    </font>
    <font>
      <b/>
      <u/>
      <sz val="10"/>
      <name val="微软雅黑"/>
      <family val="2"/>
      <charset val="134"/>
    </font>
    <font>
      <b/>
      <sz val="11"/>
      <name val="微软雅黑"/>
      <family val="2"/>
      <charset val="134"/>
    </font>
    <font>
      <sz val="11"/>
      <color theme="1"/>
      <name val="宋体"/>
      <family val="2"/>
      <scheme val="minor"/>
    </font>
    <font>
      <sz val="10"/>
      <color rgb="FFFF0000"/>
      <name val="微软雅黑"/>
      <family val="2"/>
      <charset val="134"/>
    </font>
    <font>
      <sz val="10.5"/>
      <color rgb="FF2B2B2B"/>
      <name val="微软雅黑"/>
      <family val="2"/>
      <charset val="134"/>
    </font>
  </fonts>
  <fills count="5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FFFFFF"/>
        <bgColor indexed="64"/>
      </patternFill>
    </fill>
    <fill>
      <patternFill patternType="solid">
        <fgColor indexed="41"/>
        <bgColor indexed="64"/>
      </patternFill>
    </fill>
    <fill>
      <patternFill patternType="solid">
        <fgColor rgb="FFCCFFCC"/>
        <bgColor indexed="64"/>
      </patternFill>
    </fill>
    <fill>
      <patternFill patternType="solid">
        <fgColor theme="8" tint="0.39991454817346722"/>
        <bgColor indexed="64"/>
      </patternFill>
    </fill>
    <fill>
      <patternFill patternType="solid">
        <fgColor indexed="13"/>
        <bgColor indexed="64"/>
      </patternFill>
    </fill>
    <fill>
      <patternFill patternType="solid">
        <fgColor indexed="15"/>
        <bgColor indexed="64"/>
      </patternFill>
    </fill>
    <fill>
      <patternFill patternType="solid">
        <fgColor indexed="12"/>
        <bgColor indexed="64"/>
      </patternFill>
    </fill>
    <fill>
      <patternFill patternType="solid">
        <fgColor indexed="22"/>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5"/>
        <bgColor indexed="64"/>
      </patternFill>
    </fill>
    <fill>
      <patternFill patternType="gray0625">
        <fgColor indexed="10"/>
      </patternFill>
    </fill>
    <fill>
      <patternFill patternType="darkGray">
        <fgColor indexed="15"/>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5117038483843"/>
        <bgColor indexed="64"/>
      </patternFill>
    </fill>
  </fills>
  <borders count="126">
    <border>
      <left/>
      <right/>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double">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double">
        <color auto="1"/>
      </right>
      <top/>
      <bottom style="thin">
        <color indexed="8"/>
      </bottom>
      <diagonal/>
    </border>
    <border>
      <left style="double">
        <color auto="1"/>
      </left>
      <right style="thin">
        <color indexed="8"/>
      </right>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right style="thin">
        <color indexed="8"/>
      </right>
      <top/>
      <bottom style="double">
        <color indexed="8"/>
      </bottom>
      <diagonal/>
    </border>
    <border>
      <left/>
      <right style="double">
        <color auto="1"/>
      </right>
      <top/>
      <bottom style="double">
        <color indexed="8"/>
      </bottom>
      <diagonal/>
    </border>
    <border>
      <left style="double">
        <color auto="1"/>
      </left>
      <right style="thin">
        <color indexed="8"/>
      </right>
      <top/>
      <bottom style="double">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indexed="8"/>
      </left>
      <right style="medium">
        <color indexed="8"/>
      </right>
      <top style="thin">
        <color indexed="8"/>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medium">
        <color auto="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right/>
      <top style="hair">
        <color indexed="8"/>
      </top>
      <bottom style="hair">
        <color indexed="8"/>
      </bottom>
      <diagonal/>
    </border>
    <border>
      <left/>
      <right/>
      <top style="thin">
        <color auto="1"/>
      </top>
      <bottom/>
      <diagonal/>
    </border>
    <border>
      <left/>
      <right style="thin">
        <color indexed="8"/>
      </right>
      <top/>
      <bottom/>
      <diagonal/>
    </border>
    <border>
      <left/>
      <right/>
      <top style="medium">
        <color auto="1"/>
      </top>
      <bottom/>
      <diagonal/>
    </border>
    <border>
      <left style="thin">
        <color auto="1"/>
      </left>
      <right style="thin">
        <color auto="1"/>
      </right>
      <top/>
      <bottom/>
      <diagonal/>
    </border>
    <border>
      <left style="thin">
        <color auto="1"/>
      </left>
      <right style="thin">
        <color auto="1"/>
      </right>
      <top/>
      <bottom style="medium">
        <color indexed="8"/>
      </bottom>
      <diagonal/>
    </border>
    <border>
      <left/>
      <right/>
      <top/>
      <bottom style="double">
        <color auto="1"/>
      </bottom>
      <diagonal/>
    </border>
    <border>
      <left/>
      <right/>
      <top style="double">
        <color auto="1"/>
      </top>
      <bottom/>
      <diagonal/>
    </border>
    <border>
      <left/>
      <right/>
      <top style="thin">
        <color auto="1"/>
      </top>
      <bottom style="double">
        <color auto="1"/>
      </bottom>
      <diagonal/>
    </border>
    <border>
      <left style="thin">
        <color auto="1"/>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0059">
    <xf numFmtId="0" fontId="0" fillId="0" borderId="0">
      <alignment vertical="center"/>
    </xf>
    <xf numFmtId="0" fontId="57" fillId="0" borderId="0"/>
    <xf numFmtId="0" fontId="54" fillId="0" borderId="0">
      <alignment horizontal="center" wrapText="1"/>
      <protection locked="0"/>
    </xf>
    <xf numFmtId="43" fontId="15"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alignment vertical="center"/>
    </xf>
    <xf numFmtId="0" fontId="15" fillId="0" borderId="0"/>
    <xf numFmtId="0" fontId="29" fillId="0" borderId="0"/>
    <xf numFmtId="185" fontId="56" fillId="0" borderId="0" applyFill="0" applyBorder="0" applyAlignment="0"/>
    <xf numFmtId="0" fontId="61" fillId="0" borderId="0">
      <protection locked="0"/>
    </xf>
    <xf numFmtId="9" fontId="15" fillId="0" borderId="0" applyFont="0" applyFill="0" applyBorder="0" applyAlignment="0" applyProtection="0">
      <alignment vertical="center"/>
    </xf>
    <xf numFmtId="0" fontId="14" fillId="0" borderId="0"/>
    <xf numFmtId="179" fontId="29" fillId="0" borderId="0"/>
    <xf numFmtId="0" fontId="29" fillId="0" borderId="0"/>
    <xf numFmtId="0" fontId="15" fillId="0" borderId="0"/>
    <xf numFmtId="0" fontId="14" fillId="0" borderId="0"/>
    <xf numFmtId="0" fontId="14" fillId="0" borderId="0"/>
    <xf numFmtId="0" fontId="29" fillId="0" borderId="0"/>
    <xf numFmtId="0" fontId="15" fillId="0" borderId="0"/>
    <xf numFmtId="0" fontId="29" fillId="0" borderId="0"/>
    <xf numFmtId="0" fontId="61" fillId="0" borderId="0"/>
    <xf numFmtId="182" fontId="66" fillId="0" borderId="0"/>
    <xf numFmtId="0" fontId="14" fillId="0" borderId="0"/>
    <xf numFmtId="0" fontId="29" fillId="0" borderId="0"/>
    <xf numFmtId="186" fontId="55" fillId="0" borderId="0" applyFont="0" applyFill="0" applyBorder="0" applyAlignment="0" applyProtection="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6" fontId="29" fillId="0" borderId="0"/>
    <xf numFmtId="188" fontId="29" fillId="0" borderId="0" applyFont="0" applyFill="0" applyBorder="0" applyAlignment="0" applyProtection="0"/>
    <xf numFmtId="199" fontId="29" fillId="0" borderId="0" applyFont="0" applyFill="0" applyBorder="0" applyAlignment="0" applyProtection="0"/>
    <xf numFmtId="195" fontId="29" fillId="0" borderId="0" applyFont="0" applyFill="0" applyBorder="0" applyAlignment="0" applyProtection="0"/>
    <xf numFmtId="0" fontId="68" fillId="11" borderId="25"/>
    <xf numFmtId="38" fontId="68" fillId="14" borderId="0" applyNumberFormat="0" applyBorder="0" applyAlignment="0" applyProtection="0"/>
    <xf numFmtId="0" fontId="71" fillId="0" borderId="42" applyNumberFormat="0" applyAlignment="0" applyProtection="0">
      <alignment horizontal="left" vertical="center"/>
    </xf>
    <xf numFmtId="0" fontId="71" fillId="0" borderId="38">
      <alignment horizontal="left" vertical="center"/>
    </xf>
    <xf numFmtId="43" fontId="9" fillId="0" borderId="0" applyFont="0" applyFill="0" applyBorder="0" applyAlignment="0" applyProtection="0"/>
    <xf numFmtId="10" fontId="68" fillId="2" borderId="25" applyNumberFormat="0" applyBorder="0" applyAlignment="0" applyProtection="0"/>
    <xf numFmtId="189" fontId="63" fillId="12" borderId="0"/>
    <xf numFmtId="189" fontId="64" fillId="13" borderId="0"/>
    <xf numFmtId="38" fontId="60" fillId="0" borderId="0" applyFont="0" applyFill="0" applyBorder="0" applyAlignment="0" applyProtection="0"/>
    <xf numFmtId="40" fontId="60" fillId="0" borderId="0" applyFont="0" applyFill="0" applyBorder="0" applyAlignment="0" applyProtection="0"/>
    <xf numFmtId="43" fontId="15" fillId="0" borderId="0" applyFont="0" applyFill="0" applyBorder="0" applyAlignment="0" applyProtection="0">
      <alignment vertical="center"/>
    </xf>
    <xf numFmtId="183" fontId="55"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0" fontId="67" fillId="0" borderId="0">
      <alignment vertical="center"/>
    </xf>
    <xf numFmtId="193" fontId="55" fillId="0" borderId="0" applyFont="0" applyFill="0" applyBorder="0" applyAlignment="0" applyProtection="0"/>
    <xf numFmtId="184" fontId="55" fillId="0" borderId="0" applyFont="0" applyFill="0" applyBorder="0" applyAlignment="0" applyProtection="0"/>
    <xf numFmtId="37" fontId="58" fillId="0" borderId="0"/>
    <xf numFmtId="39" fontId="15" fillId="0" borderId="0"/>
    <xf numFmtId="14" fontId="54" fillId="0" borderId="0">
      <alignment horizontal="center" wrapText="1"/>
      <protection locked="0"/>
    </xf>
    <xf numFmtId="10" fontId="29" fillId="0" borderId="0" applyFont="0" applyFill="0" applyBorder="0" applyAlignment="0" applyProtection="0"/>
    <xf numFmtId="0" fontId="14" fillId="0" borderId="0"/>
    <xf numFmtId="0" fontId="68" fillId="14" borderId="25"/>
    <xf numFmtId="43" fontId="15" fillId="0" borderId="0" applyFont="0" applyFill="0" applyBorder="0" applyAlignment="0" applyProtection="0">
      <alignment vertical="center"/>
    </xf>
    <xf numFmtId="0" fontId="29" fillId="0" borderId="0"/>
    <xf numFmtId="191" fontId="29" fillId="0" borderId="0" applyFont="0" applyFill="0" applyBorder="0" applyAlignment="0" applyProtection="0"/>
    <xf numFmtId="9" fontId="15" fillId="0" borderId="0" applyFont="0" applyFill="0" applyBorder="0" applyAlignment="0" applyProtection="0">
      <alignment vertical="center"/>
    </xf>
    <xf numFmtId="9" fontId="62" fillId="0" borderId="0" applyFont="0" applyFill="0" applyBorder="0" applyAlignment="0" applyProtection="0">
      <alignment vertical="center"/>
    </xf>
    <xf numFmtId="9" fontId="62" fillId="0" borderId="0" applyFont="0" applyFill="0" applyBorder="0" applyAlignment="0" applyProtection="0">
      <alignment vertical="center"/>
    </xf>
    <xf numFmtId="0" fontId="59"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3" fontId="69" fillId="0" borderId="0" applyFont="0" applyFill="0" applyBorder="0" applyAlignment="0" applyProtection="0"/>
    <xf numFmtId="0" fontId="9" fillId="0" borderId="0"/>
    <xf numFmtId="41" fontId="9" fillId="0" borderId="0" applyFont="0" applyFill="0" applyBorder="0" applyAlignment="0" applyProtection="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190" fontId="29" fillId="0" borderId="0" applyFont="0" applyFill="0" applyBorder="0" applyAlignment="0" applyProtection="0"/>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0" fontId="70" fillId="0" borderId="0"/>
    <xf numFmtId="0" fontId="15" fillId="0" borderId="0"/>
    <xf numFmtId="0" fontId="15" fillId="0" borderId="0">
      <alignment vertical="center"/>
    </xf>
    <xf numFmtId="43" fontId="62" fillId="0" borderId="0" applyFont="0" applyFill="0" applyBorder="0" applyAlignment="0" applyProtection="0">
      <alignment vertical="center"/>
    </xf>
    <xf numFmtId="0" fontId="67" fillId="0" borderId="0">
      <alignment vertical="center"/>
    </xf>
    <xf numFmtId="0" fontId="3" fillId="0" borderId="0">
      <alignment vertical="center"/>
    </xf>
    <xf numFmtId="206" fontId="15" fillId="0" borderId="0" applyFont="0" applyFill="0" applyBorder="0" applyAlignment="0" applyProtection="0"/>
    <xf numFmtId="207" fontId="15" fillId="0" borderId="0" applyFont="0" applyFill="0" applyBorder="0" applyAlignment="0" applyProtection="0"/>
    <xf numFmtId="0" fontId="15" fillId="0" borderId="0" applyFont="0" applyFill="0" applyBorder="0" applyAlignment="0" applyProtection="0"/>
    <xf numFmtId="208" fontId="91" fillId="0" borderId="0" applyFont="0" applyFill="0" applyBorder="0" applyAlignment="0" applyProtection="0"/>
    <xf numFmtId="0" fontId="15" fillId="0" borderId="0" applyFont="0" applyFill="0" applyBorder="0" applyAlignment="0" applyProtection="0"/>
    <xf numFmtId="0" fontId="72" fillId="0" borderId="0" applyNumberFormat="0" applyFill="0" applyBorder="0" applyAlignment="0" applyProtection="0">
      <alignment vertical="top"/>
      <protection locked="0"/>
    </xf>
    <xf numFmtId="40" fontId="91" fillId="0" borderId="0" applyFont="0" applyFill="0" applyBorder="0" applyAlignment="0" applyProtection="0"/>
    <xf numFmtId="38" fontId="91" fillId="0" borderId="0" applyFont="0" applyFill="0" applyBorder="0" applyAlignment="0" applyProtection="0"/>
    <xf numFmtId="0" fontId="29" fillId="0" borderId="0"/>
    <xf numFmtId="0" fontId="92" fillId="0" borderId="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29" fillId="0" borderId="0"/>
    <xf numFmtId="0" fontId="29" fillId="0" borderId="0"/>
    <xf numFmtId="0" fontId="29" fillId="0" borderId="0"/>
    <xf numFmtId="49" fontId="9" fillId="0" borderId="0" applyProtection="0">
      <alignment horizontal="left"/>
    </xf>
    <xf numFmtId="49" fontId="9" fillId="0" borderId="0" applyProtection="0">
      <alignment horizontal="left"/>
    </xf>
    <xf numFmtId="49" fontId="9" fillId="0" borderId="0" applyProtection="0">
      <alignment horizontal="left"/>
    </xf>
    <xf numFmtId="0" fontId="56" fillId="0" borderId="0">
      <alignment vertical="top"/>
    </xf>
    <xf numFmtId="209" fontId="15" fillId="0" borderId="0" applyFont="0" applyFill="0" applyBorder="0" applyAlignment="0" applyProtection="0"/>
    <xf numFmtId="196" fontId="15" fillId="0" borderId="0" applyFont="0" applyFill="0" applyBorder="0" applyAlignment="0" applyProtection="0"/>
    <xf numFmtId="209" fontId="15" fillId="0" borderId="0" applyFont="0" applyFill="0" applyBorder="0" applyAlignment="0" applyProtection="0"/>
    <xf numFmtId="210" fontId="15"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210" fontId="15" fillId="0" borderId="0" applyFont="0" applyFill="0" applyBorder="0" applyAlignment="0" applyProtection="0"/>
    <xf numFmtId="211" fontId="15" fillId="0" borderId="0" applyFont="0" applyFill="0" applyBorder="0" applyAlignment="0" applyProtection="0"/>
    <xf numFmtId="206" fontId="15" fillId="0" borderId="0" applyFont="0" applyFill="0" applyBorder="0" applyAlignment="0" applyProtection="0"/>
    <xf numFmtId="212" fontId="15" fillId="0" borderId="0" applyFont="0" applyFill="0" applyBorder="0" applyAlignment="0" applyProtection="0"/>
    <xf numFmtId="212" fontId="15" fillId="0" borderId="0" applyFont="0" applyFill="0" applyBorder="0" applyAlignment="0" applyProtection="0"/>
    <xf numFmtId="206" fontId="15" fillId="0" borderId="0" applyFont="0" applyFill="0" applyBorder="0" applyAlignment="0" applyProtection="0"/>
    <xf numFmtId="212"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4" fontId="15" fillId="0" borderId="0" applyFont="0" applyFill="0" applyBorder="0" applyAlignment="0" applyProtection="0"/>
    <xf numFmtId="213"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09" fontId="15" fillId="0" borderId="0" applyFont="0" applyFill="0" applyBorder="0" applyAlignment="0" applyProtection="0"/>
    <xf numFmtId="216" fontId="15" fillId="0" borderId="0" applyFont="0" applyFill="0" applyBorder="0" applyAlignment="0" applyProtection="0"/>
    <xf numFmtId="212" fontId="15" fillId="0" borderId="0" applyFont="0" applyFill="0" applyBorder="0" applyAlignment="0" applyProtection="0"/>
    <xf numFmtId="216"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206"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xf numFmtId="0" fontId="29" fillId="0" borderId="0"/>
    <xf numFmtId="0" fontId="29" fillId="0" borderId="0"/>
    <xf numFmtId="0" fontId="3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6" fontId="15" fillId="0" borderId="0" applyFont="0" applyFill="0" applyBorder="0" applyAlignment="0" applyProtection="0"/>
    <xf numFmtId="212" fontId="15" fillId="0" borderId="0" applyFont="0" applyFill="0" applyBorder="0" applyAlignment="0" applyProtection="0"/>
    <xf numFmtId="0" fontId="29" fillId="0" borderId="0"/>
    <xf numFmtId="0" fontId="14" fillId="0" borderId="0"/>
    <xf numFmtId="0" fontId="61" fillId="0" borderId="0"/>
    <xf numFmtId="0" fontId="61" fillId="0" borderId="0"/>
    <xf numFmtId="0" fontId="61" fillId="0" borderId="0"/>
    <xf numFmtId="0" fontId="14" fillId="0" borderId="0"/>
    <xf numFmtId="0" fontId="61" fillId="0" borderId="0"/>
    <xf numFmtId="0" fontId="61" fillId="0" borderId="0"/>
    <xf numFmtId="0" fontId="14" fillId="0" borderId="0"/>
    <xf numFmtId="0" fontId="14" fillId="0" borderId="0"/>
    <xf numFmtId="0" fontId="14" fillId="0" borderId="0"/>
    <xf numFmtId="0" fontId="14" fillId="0" borderId="0"/>
    <xf numFmtId="0" fontId="61" fillId="0" borderId="0"/>
    <xf numFmtId="0" fontId="61" fillId="0" borderId="0"/>
    <xf numFmtId="209" fontId="15" fillId="0" borderId="0" applyFont="0" applyFill="0" applyBorder="0" applyAlignment="0" applyProtection="0"/>
    <xf numFmtId="0" fontId="6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61" fillId="0" borderId="0">
      <protection locked="0"/>
    </xf>
    <xf numFmtId="0" fontId="6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0" borderId="0"/>
    <xf numFmtId="0" fontId="95" fillId="0" borderId="57" applyNumberFormat="0" applyFill="0" applyAlignment="0" applyProtection="0"/>
    <xf numFmtId="0" fontId="14" fillId="0" borderId="0"/>
    <xf numFmtId="0" fontId="61"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61" fillId="0" borderId="0"/>
    <xf numFmtId="0" fontId="61" fillId="0" borderId="0"/>
    <xf numFmtId="0" fontId="61" fillId="0" borderId="0"/>
    <xf numFmtId="0" fontId="29" fillId="0" borderId="0">
      <protection locked="0"/>
    </xf>
    <xf numFmtId="0" fontId="29" fillId="0" borderId="0">
      <protection locked="0"/>
    </xf>
    <xf numFmtId="0" fontId="14" fillId="0" borderId="0"/>
    <xf numFmtId="0" fontId="14" fillId="0" borderId="0"/>
    <xf numFmtId="0" fontId="29" fillId="0" borderId="0"/>
    <xf numFmtId="0" fontId="29" fillId="0" borderId="0"/>
    <xf numFmtId="0" fontId="29" fillId="0" borderId="0"/>
    <xf numFmtId="217" fontId="9" fillId="0" borderId="0" applyFill="0" applyBorder="0" applyProtection="0">
      <alignment horizontal="right"/>
    </xf>
    <xf numFmtId="218" fontId="9" fillId="0" borderId="0" applyFill="0" applyBorder="0" applyProtection="0">
      <alignment horizontal="right"/>
    </xf>
    <xf numFmtId="219" fontId="96" fillId="0" borderId="0" applyFill="0" applyBorder="0" applyProtection="0">
      <alignment horizontal="center"/>
    </xf>
    <xf numFmtId="220" fontId="96" fillId="0" borderId="0" applyFill="0" applyBorder="0" applyProtection="0">
      <alignment horizontal="center"/>
    </xf>
    <xf numFmtId="221" fontId="97" fillId="0" borderId="0" applyFill="0" applyBorder="0" applyProtection="0">
      <alignment horizontal="right"/>
    </xf>
    <xf numFmtId="222" fontId="9" fillId="0" borderId="0" applyFill="0" applyBorder="0" applyProtection="0">
      <alignment horizontal="right"/>
    </xf>
    <xf numFmtId="223" fontId="9" fillId="0" borderId="0" applyFill="0" applyBorder="0" applyProtection="0">
      <alignment horizontal="right"/>
    </xf>
    <xf numFmtId="224" fontId="9" fillId="0" borderId="0" applyFill="0" applyBorder="0" applyProtection="0">
      <alignment horizontal="right"/>
    </xf>
    <xf numFmtId="225" fontId="9" fillId="0" borderId="0" applyFill="0" applyBorder="0" applyProtection="0">
      <alignment horizontal="right"/>
    </xf>
    <xf numFmtId="0" fontId="14" fillId="0" borderId="0"/>
    <xf numFmtId="0" fontId="21"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226"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9" fontId="15" fillId="0" borderId="0" applyFont="0" applyFill="0" applyBorder="0" applyAlignment="0" applyProtection="0"/>
    <xf numFmtId="192" fontId="15" fillId="0" borderId="0" applyFont="0" applyFill="0" applyBorder="0" applyAlignment="0" applyProtection="0"/>
    <xf numFmtId="196" fontId="15" fillId="0" borderId="0" applyFont="0" applyFill="0" applyBorder="0" applyAlignment="0" applyProtection="0"/>
    <xf numFmtId="0" fontId="99" fillId="0" borderId="0" applyNumberFormat="0" applyFill="0" applyBorder="0" applyAlignment="0" applyProtection="0">
      <alignment vertical="top"/>
      <protection locked="0"/>
    </xf>
    <xf numFmtId="0" fontId="68" fillId="0" borderId="0" applyNumberFormat="0" applyBorder="0" applyAlignment="0"/>
    <xf numFmtId="230" fontId="15" fillId="0" borderId="0" applyFont="0" applyFill="0" applyBorder="0" applyAlignment="0" applyProtection="0"/>
    <xf numFmtId="231" fontId="15" fillId="0" borderId="0" applyFont="0" applyFill="0" applyBorder="0" applyAlignment="0" applyProtection="0"/>
    <xf numFmtId="10" fontId="15" fillId="0" borderId="0" applyFont="0" applyFill="0" applyBorder="0" applyAlignment="0" applyProtection="0"/>
    <xf numFmtId="0" fontId="62" fillId="20"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5" borderId="0" applyNumberFormat="0" applyBorder="0" applyAlignment="0" applyProtection="0">
      <alignment vertical="center"/>
    </xf>
    <xf numFmtId="0" fontId="29" fillId="0" borderId="0"/>
    <xf numFmtId="0" fontId="100" fillId="0" borderId="0" applyNumberFormat="0" applyFill="0" applyBorder="0" applyAlignment="0" applyProtection="0">
      <alignment vertical="top"/>
      <protection locked="0"/>
    </xf>
    <xf numFmtId="0" fontId="14" fillId="0" borderId="0"/>
    <xf numFmtId="229" fontId="15" fillId="0" borderId="0" applyFont="0" applyFill="0" applyBorder="0" applyAlignment="0" applyProtection="0"/>
    <xf numFmtId="228" fontId="15" fillId="0" borderId="0" applyFont="0" applyFill="0" applyBorder="0" applyAlignment="0" applyProtection="0"/>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8" borderId="0" applyNumberFormat="0" applyBorder="0" applyAlignment="0" applyProtection="0">
      <alignment vertical="center"/>
    </xf>
    <xf numFmtId="0" fontId="62" fillId="23" borderId="0" applyNumberFormat="0" applyBorder="0" applyAlignment="0" applyProtection="0">
      <alignment vertical="center"/>
    </xf>
    <xf numFmtId="0" fontId="62" fillId="23" borderId="0" applyNumberFormat="0" applyBorder="0" applyAlignment="0" applyProtection="0">
      <alignment vertical="center"/>
    </xf>
    <xf numFmtId="0" fontId="62" fillId="26" borderId="0" applyNumberFormat="0" applyBorder="0" applyAlignment="0" applyProtection="0">
      <alignment vertical="center"/>
    </xf>
    <xf numFmtId="0" fontId="62" fillId="26" borderId="0" applyNumberFormat="0" applyBorder="0" applyAlignment="0" applyProtection="0">
      <alignment vertical="center"/>
    </xf>
    <xf numFmtId="0" fontId="62" fillId="29" borderId="0" applyNumberFormat="0" applyBorder="0" applyAlignment="0" applyProtection="0">
      <alignment vertical="center"/>
    </xf>
    <xf numFmtId="0" fontId="62" fillId="29" borderId="0" applyNumberFormat="0" applyBorder="0" applyAlignment="0" applyProtection="0">
      <alignment vertical="center"/>
    </xf>
    <xf numFmtId="0" fontId="101" fillId="30" borderId="0" applyNumberFormat="0" applyBorder="0" applyAlignment="0" applyProtection="0">
      <alignment vertical="center"/>
    </xf>
    <xf numFmtId="0" fontId="101" fillId="27" borderId="0" applyNumberFormat="0" applyBorder="0" applyAlignment="0" applyProtection="0">
      <alignment vertical="center"/>
    </xf>
    <xf numFmtId="0" fontId="101" fillId="28" borderId="0" applyNumberFormat="0" applyBorder="0" applyAlignment="0" applyProtection="0">
      <alignment vertical="center"/>
    </xf>
    <xf numFmtId="0" fontId="101" fillId="31" borderId="0" applyNumberFormat="0" applyBorder="0" applyAlignment="0" applyProtection="0">
      <alignment vertical="center"/>
    </xf>
    <xf numFmtId="0" fontId="101" fillId="32" borderId="0" applyNumberFormat="0" applyBorder="0" applyAlignment="0" applyProtection="0">
      <alignment vertical="center"/>
    </xf>
    <xf numFmtId="0" fontId="101" fillId="33" borderId="0" applyNumberFormat="0" applyBorder="0" applyAlignment="0" applyProtection="0">
      <alignment vertical="center"/>
    </xf>
    <xf numFmtId="0" fontId="15" fillId="0" borderId="0" applyNumberFormat="0" applyFont="0"/>
    <xf numFmtId="0" fontId="102" fillId="0" borderId="48">
      <alignment horizontal="center"/>
    </xf>
    <xf numFmtId="0" fontId="102" fillId="0" borderId="48">
      <alignment horizontal="center"/>
    </xf>
    <xf numFmtId="0" fontId="103" fillId="0" borderId="0"/>
    <xf numFmtId="0" fontId="103" fillId="0" borderId="43" applyFill="0">
      <alignment horizontal="center"/>
      <protection locked="0"/>
    </xf>
    <xf numFmtId="0" fontId="102" fillId="0" borderId="0" applyFill="0">
      <alignment horizontal="center"/>
      <protection locked="0"/>
    </xf>
    <xf numFmtId="0" fontId="102" fillId="34" borderId="0"/>
    <xf numFmtId="0" fontId="102" fillId="0" borderId="0">
      <protection locked="0"/>
    </xf>
    <xf numFmtId="0" fontId="102" fillId="0" borderId="0"/>
    <xf numFmtId="232" fontId="102" fillId="0" borderId="0"/>
    <xf numFmtId="233" fontId="102" fillId="0" borderId="0"/>
    <xf numFmtId="0" fontId="103" fillId="35" borderId="0">
      <alignment horizontal="right"/>
    </xf>
    <xf numFmtId="0" fontId="102" fillId="0" borderId="0"/>
    <xf numFmtId="0" fontId="29" fillId="11" borderId="0" applyNumberFormat="0" applyProtection="0">
      <alignment horizontal="center"/>
      <protection locked="0" hidden="1"/>
    </xf>
    <xf numFmtId="0" fontId="104" fillId="0" borderId="0" applyNumberFormat="0" applyFill="0" applyBorder="0" applyAlignment="0" applyProtection="0">
      <alignment vertical="top"/>
      <protection locked="0"/>
    </xf>
    <xf numFmtId="0" fontId="105" fillId="0" borderId="0" applyAlignment="0"/>
    <xf numFmtId="3" fontId="106" fillId="0" borderId="0"/>
    <xf numFmtId="0" fontId="107" fillId="0" borderId="0" applyNumberFormat="0" applyFill="0" applyBorder="0" applyAlignment="0" applyProtection="0"/>
    <xf numFmtId="234" fontId="108" fillId="0" borderId="58" applyAlignment="0" applyProtection="0"/>
    <xf numFmtId="41" fontId="15" fillId="0" borderId="0" applyFont="0" applyFill="0" applyBorder="0" applyAlignment="0" applyProtection="0"/>
    <xf numFmtId="43" fontId="15" fillId="0" borderId="0" applyFont="0" applyFill="0" applyBorder="0" applyAlignment="0" applyProtection="0"/>
    <xf numFmtId="185" fontId="56"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235"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0" fontId="109" fillId="0" borderId="0"/>
    <xf numFmtId="3" fontId="29" fillId="0" borderId="48"/>
    <xf numFmtId="3" fontId="29" fillId="0" borderId="48"/>
    <xf numFmtId="0" fontId="110" fillId="0" borderId="19" applyNumberFormat="0" applyFill="0" applyProtection="0">
      <alignment horizontal="center"/>
    </xf>
    <xf numFmtId="0" fontId="72" fillId="0" borderId="0" applyNumberFormat="0" applyFill="0" applyBorder="0" applyAlignment="0" applyProtection="0">
      <alignment vertical="top"/>
      <protection locked="0"/>
    </xf>
    <xf numFmtId="0" fontId="108" fillId="0" borderId="0" applyNumberFormat="0" applyFill="0" applyBorder="0" applyAlignment="0" applyProtection="0"/>
    <xf numFmtId="0" fontId="111" fillId="0" borderId="0" applyFill="0" applyBorder="0">
      <alignment horizontal="right"/>
    </xf>
    <xf numFmtId="0" fontId="14" fillId="0" borderId="0" applyFill="0" applyBorder="0">
      <alignment horizontal="right"/>
    </xf>
    <xf numFmtId="0" fontId="112" fillId="0" borderId="17">
      <alignment horizontal="center"/>
    </xf>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43" fontId="11" fillId="0" borderId="0" applyFont="0" applyFill="0" applyBorder="0" applyAlignment="0" applyProtection="0">
      <alignment vertical="center"/>
    </xf>
    <xf numFmtId="238" fontId="9" fillId="0" borderId="0"/>
    <xf numFmtId="37" fontId="15"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37" fontId="113" fillId="0" borderId="0" applyFont="0" applyFill="0" applyBorder="0" applyAlignment="0" applyProtection="0"/>
    <xf numFmtId="39" fontId="113" fillId="0" borderId="0" applyFont="0" applyFill="0" applyBorder="0" applyAlignment="0" applyProtection="0"/>
    <xf numFmtId="194" fontId="15" fillId="0" borderId="0" applyFont="0" applyFill="0" applyBorder="0" applyAlignment="0" applyProtection="0"/>
    <xf numFmtId="3" fontId="15" fillId="0" borderId="0" applyFont="0" applyFill="0" applyBorder="0" applyAlignment="0" applyProtection="0"/>
    <xf numFmtId="0" fontId="114" fillId="0" borderId="0" applyNumberFormat="0" applyAlignment="0">
      <alignment horizontal="left"/>
    </xf>
    <xf numFmtId="0" fontId="115" fillId="0" borderId="0" applyNumberFormat="0" applyAlignment="0"/>
    <xf numFmtId="0" fontId="61" fillId="0" borderId="59"/>
    <xf numFmtId="239" fontId="15" fillId="0" borderId="0" applyFont="0" applyFill="0" applyBorder="0" applyAlignment="0" applyProtection="0"/>
    <xf numFmtId="0" fontId="15" fillId="0" borderId="0" applyFont="0" applyFill="0" applyBorder="0" applyAlignment="0" applyProtection="0"/>
    <xf numFmtId="24" fontId="113" fillId="0" borderId="0" applyFont="0" applyFill="0" applyBorder="0" applyAlignment="0" applyProtection="0"/>
    <xf numFmtId="25" fontId="113" fillId="0" borderId="0" applyFont="0" applyFill="0" applyBorder="0" applyAlignment="0" applyProtection="0"/>
    <xf numFmtId="234" fontId="15" fillId="0" borderId="0" applyFont="0" applyFill="0" applyBorder="0" applyAlignment="0" applyProtection="0"/>
    <xf numFmtId="240" fontId="15" fillId="0" borderId="0" applyFont="0" applyFill="0" applyBorder="0" applyAlignment="0" applyProtection="0"/>
    <xf numFmtId="241" fontId="113" fillId="0" borderId="0" applyFont="0" applyFill="0" applyBorder="0" applyAlignment="0" applyProtection="0"/>
    <xf numFmtId="242" fontId="15" fillId="0" borderId="0" applyFont="0" applyFill="0" applyBorder="0" applyAlignment="0" applyProtection="0"/>
    <xf numFmtId="242" fontId="15" fillId="0" borderId="0" applyFont="0" applyFill="0" applyBorder="0" applyAlignment="0" applyProtection="0"/>
    <xf numFmtId="243" fontId="9" fillId="0" borderId="0"/>
    <xf numFmtId="244" fontId="15" fillId="14" borderId="0" applyFont="0" applyBorder="0"/>
    <xf numFmtId="245" fontId="63" fillId="0" borderId="0"/>
    <xf numFmtId="246" fontId="15" fillId="14" borderId="0" applyFont="0" applyBorder="0"/>
    <xf numFmtId="0" fontId="116" fillId="0" borderId="60" applyNumberFormat="0" applyBorder="0">
      <alignment horizontal="centerContinuous"/>
    </xf>
    <xf numFmtId="15" fontId="60" fillId="0" borderId="0"/>
    <xf numFmtId="14" fontId="56" fillId="0" borderId="0" applyFill="0" applyBorder="0" applyAlignment="0"/>
    <xf numFmtId="247" fontId="117" fillId="0" borderId="0">
      <protection locked="0"/>
    </xf>
    <xf numFmtId="248" fontId="9" fillId="0" borderId="0"/>
    <xf numFmtId="0" fontId="107" fillId="0" borderId="0" applyNumberFormat="0" applyFill="0" applyBorder="0" applyAlignment="0" applyProtection="0"/>
    <xf numFmtId="229" fontId="15"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0" fontId="118" fillId="0" borderId="0" applyNumberFormat="0" applyAlignment="0">
      <alignment horizontal="left"/>
    </xf>
    <xf numFmtId="0" fontId="68" fillId="11" borderId="48"/>
    <xf numFmtId="249" fontId="15" fillId="0" borderId="0" applyFont="0" applyFill="0" applyBorder="0" applyAlignment="0" applyProtection="0"/>
    <xf numFmtId="0" fontId="14" fillId="0" borderId="0" applyNumberFormat="0" applyFill="0" applyBorder="0" applyAlignment="0" applyProtection="0"/>
    <xf numFmtId="250" fontId="15" fillId="0" borderId="0"/>
    <xf numFmtId="190" fontId="29" fillId="0" borderId="0">
      <protection locked="0"/>
    </xf>
    <xf numFmtId="0" fontId="119" fillId="0" borderId="0" applyNumberFormat="0" applyFill="0" applyBorder="0" applyAlignment="0" applyProtection="0">
      <alignment vertical="top"/>
      <protection locked="0"/>
    </xf>
    <xf numFmtId="38" fontId="68" fillId="14" borderId="0" applyNumberFormat="0" applyBorder="0" applyAlignment="0" applyProtection="0"/>
    <xf numFmtId="0" fontId="116" fillId="0" borderId="0">
      <alignment horizontal="left"/>
    </xf>
    <xf numFmtId="0" fontId="27" fillId="0" borderId="0" applyNumberFormat="0" applyFill="0"/>
    <xf numFmtId="0" fontId="120" fillId="0" borderId="0" applyNumberFormat="0" applyFill="0" applyBorder="0" applyAlignment="0" applyProtection="0"/>
    <xf numFmtId="0" fontId="121" fillId="0" borderId="0" applyNumberFormat="0" applyFill="0" applyBorder="0" applyAlignment="0" applyProtection="0"/>
    <xf numFmtId="251" fontId="29" fillId="0" borderId="0">
      <protection locked="0"/>
    </xf>
    <xf numFmtId="251" fontId="29" fillId="0" borderId="0">
      <protection locked="0"/>
    </xf>
    <xf numFmtId="0" fontId="122" fillId="0" borderId="47">
      <alignment vertical="top"/>
      <protection hidden="1"/>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5" fillId="0" borderId="0">
      <protection locked="0"/>
    </xf>
    <xf numFmtId="10" fontId="68" fillId="2" borderId="48" applyNumberFormat="0" applyBorder="0" applyAlignment="0" applyProtection="0"/>
    <xf numFmtId="10" fontId="68" fillId="2" borderId="48" applyNumberFormat="0" applyBorder="0" applyAlignment="0" applyProtection="0"/>
    <xf numFmtId="10" fontId="68" fillId="2" borderId="48" applyNumberFormat="0" applyBorder="0" applyAlignment="0" applyProtection="0"/>
    <xf numFmtId="189" fontId="63" fillId="12" borderId="0"/>
    <xf numFmtId="0" fontId="111" fillId="20" borderId="0" applyNumberFormat="0" applyFont="0" applyBorder="0" applyAlignment="0" applyProtection="0">
      <alignment horizontal="right"/>
    </xf>
    <xf numFmtId="252" fontId="126" fillId="0" borderId="0">
      <alignment horizontal="center"/>
    </xf>
    <xf numFmtId="38" fontId="127" fillId="0" borderId="0"/>
    <xf numFmtId="38" fontId="128" fillId="0" borderId="0"/>
    <xf numFmtId="38" fontId="129" fillId="0" borderId="0"/>
    <xf numFmtId="38" fontId="111" fillId="0" borderId="0"/>
    <xf numFmtId="0" fontId="66" fillId="0" borderId="0"/>
    <xf numFmtId="0" fontId="66" fillId="0" borderId="0"/>
    <xf numFmtId="0" fontId="14" fillId="0" borderId="0" applyFont="0" applyFill="0">
      <alignment horizontal="fill"/>
    </xf>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189" fontId="64" fillId="13" borderId="0"/>
    <xf numFmtId="196" fontId="15" fillId="0" borderId="0" applyFont="0" applyFill="0" applyBorder="0" applyAlignment="0" applyProtection="0"/>
    <xf numFmtId="0" fontId="130" fillId="0" borderId="43"/>
    <xf numFmtId="253" fontId="15" fillId="0" borderId="0" applyFont="0" applyFill="0" applyBorder="0" applyAlignment="0" applyProtection="0"/>
    <xf numFmtId="254" fontId="15" fillId="0" borderId="0" applyFont="0" applyFill="0" applyBorder="0" applyAlignment="0" applyProtection="0"/>
    <xf numFmtId="255" fontId="15" fillId="0" borderId="0" applyFont="0" applyFill="0" applyBorder="0" applyAlignment="0" applyProtection="0"/>
    <xf numFmtId="256" fontId="15" fillId="0" borderId="0" applyFont="0" applyFill="0" applyBorder="0" applyAlignment="0" applyProtection="0"/>
    <xf numFmtId="257" fontId="15" fillId="0" borderId="0" applyFont="0" applyFill="0" applyBorder="0" applyAlignment="0" applyProtection="0"/>
    <xf numFmtId="2" fontId="12" fillId="2" borderId="0"/>
    <xf numFmtId="0" fontId="9" fillId="0" borderId="0"/>
    <xf numFmtId="0" fontId="115" fillId="0" borderId="0"/>
    <xf numFmtId="0" fontId="67"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39" fontId="15" fillId="0" borderId="0"/>
    <xf numFmtId="0" fontId="29" fillId="0" borderId="0"/>
    <xf numFmtId="0" fontId="11" fillId="0" borderId="0">
      <alignment vertical="center"/>
    </xf>
    <xf numFmtId="0" fontId="131" fillId="0" borderId="0"/>
    <xf numFmtId="0" fontId="67" fillId="0" borderId="0"/>
    <xf numFmtId="0" fontId="60" fillId="0" borderId="0"/>
    <xf numFmtId="0" fontId="15" fillId="0" borderId="0" applyFont="0" applyFill="0" applyBorder="0" applyAlignment="0" applyProtection="0"/>
    <xf numFmtId="0" fontId="15" fillId="0" borderId="0" applyFont="0" applyFill="0" applyBorder="0" applyAlignment="0" applyProtection="0"/>
    <xf numFmtId="0" fontId="132" fillId="0" borderId="0" applyNumberFormat="0" applyFill="0" applyBorder="0" applyAlignment="0" applyProtection="0"/>
    <xf numFmtId="187" fontId="56" fillId="0" borderId="48">
      <alignment horizontal="right"/>
    </xf>
    <xf numFmtId="187" fontId="56" fillId="0" borderId="48">
      <alignment horizontal="right"/>
    </xf>
    <xf numFmtId="0" fontId="133" fillId="0" borderId="61">
      <alignment horizontal="center"/>
    </xf>
    <xf numFmtId="0" fontId="134" fillId="0" borderId="48"/>
    <xf numFmtId="0" fontId="134" fillId="0" borderId="48"/>
    <xf numFmtId="0" fontId="134" fillId="0" borderId="0" applyBorder="0">
      <alignment horizontal="centerContinuous"/>
    </xf>
    <xf numFmtId="0" fontId="134" fillId="0" borderId="0" applyBorder="0">
      <alignment horizontal="centerContinuous"/>
    </xf>
    <xf numFmtId="9" fontId="9" fillId="0" borderId="0" applyFont="0" applyFill="0" applyBorder="0" applyAlignment="0" applyProtection="0"/>
    <xf numFmtId="10" fontId="9" fillId="0" borderId="0" applyFont="0" applyFill="0" applyBorder="0" applyAlignment="0" applyProtection="0"/>
    <xf numFmtId="235" fontId="15" fillId="0" borderId="0" applyFont="0" applyFill="0" applyBorder="0" applyAlignment="0" applyProtection="0"/>
    <xf numFmtId="258" fontId="15" fillId="0" borderId="0" applyFont="0" applyFill="0" applyBorder="0" applyAlignment="0" applyProtection="0"/>
    <xf numFmtId="10" fontId="29" fillId="0" borderId="0" applyFont="0" applyFill="0" applyBorder="0" applyAlignment="0" applyProtection="0"/>
    <xf numFmtId="9" fontId="113" fillId="0" borderId="0" applyFont="0" applyFill="0" applyBorder="0" applyAlignment="0" applyProtection="0"/>
    <xf numFmtId="10" fontId="113" fillId="0" borderId="0" applyFont="0" applyFill="0" applyBorder="0" applyAlignment="0" applyProtection="0"/>
    <xf numFmtId="0" fontId="60" fillId="0" borderId="60" applyNumberFormat="0" applyBorder="0"/>
    <xf numFmtId="0" fontId="68" fillId="14" borderId="48"/>
    <xf numFmtId="0" fontId="29" fillId="0" borderId="0" applyFill="0" applyBorder="0" applyAlignment="0"/>
    <xf numFmtId="0" fontId="29" fillId="0" borderId="0" applyFill="0" applyBorder="0" applyAlignment="0"/>
    <xf numFmtId="0" fontId="29" fillId="0" borderId="0" applyFill="0" applyBorder="0" applyAlignment="0"/>
    <xf numFmtId="236" fontId="29" fillId="0" borderId="0" applyFill="0" applyBorder="0" applyAlignment="0"/>
    <xf numFmtId="0" fontId="29" fillId="0" borderId="0" applyFill="0" applyBorder="0" applyAlignment="0"/>
    <xf numFmtId="242" fontId="135" fillId="0" borderId="0"/>
    <xf numFmtId="0" fontId="15" fillId="0" borderId="0" applyNumberFormat="0" applyFont="0" applyFill="0" applyBorder="0" applyAlignment="0" applyProtection="0">
      <alignment horizontal="left"/>
    </xf>
    <xf numFmtId="0" fontId="108" fillId="0" borderId="43">
      <alignment horizontal="center"/>
    </xf>
    <xf numFmtId="259" fontId="15" fillId="0" borderId="0" applyFont="0" applyFill="0" applyBorder="0" applyAlignment="0" applyProtection="0"/>
    <xf numFmtId="260" fontId="15" fillId="0" borderId="58" applyFont="0" applyBorder="0" applyAlignment="0">
      <alignment horizontal="center" vertical="center"/>
    </xf>
    <xf numFmtId="3" fontId="136" fillId="0" borderId="0"/>
    <xf numFmtId="256" fontId="15" fillId="0" borderId="0" applyFont="0" applyFill="0" applyBorder="0" applyAlignment="0" applyProtection="0"/>
    <xf numFmtId="0" fontId="15" fillId="0" borderId="0" applyNumberFormat="0" applyFill="0" applyBorder="0" applyAlignment="0" applyProtection="0">
      <alignment horizontal="left"/>
    </xf>
    <xf numFmtId="0" fontId="108" fillId="0" borderId="0" applyNumberFormat="0" applyFill="0" applyBorder="0" applyAlignment="0" applyProtection="0"/>
    <xf numFmtId="261" fontId="14" fillId="0" borderId="62">
      <alignment horizontal="center"/>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5" fillId="0" borderId="0">
      <protection locked="0"/>
    </xf>
    <xf numFmtId="0" fontId="137" fillId="36" borderId="63"/>
    <xf numFmtId="0" fontId="138" fillId="37" borderId="0" applyNumberFormat="0"/>
    <xf numFmtId="182" fontId="139" fillId="0" borderId="0"/>
    <xf numFmtId="261" fontId="56" fillId="0" borderId="47">
      <alignment horizontal="justify" vertical="top" wrapText="1"/>
    </xf>
    <xf numFmtId="262" fontId="140" fillId="0" borderId="0"/>
    <xf numFmtId="0" fontId="141" fillId="0" borderId="48">
      <alignment horizontal="center"/>
    </xf>
    <xf numFmtId="0" fontId="141" fillId="0" borderId="48">
      <alignment horizontal="center"/>
    </xf>
    <xf numFmtId="0" fontId="141" fillId="0" borderId="0">
      <alignment horizontal="center" vertical="center"/>
    </xf>
    <xf numFmtId="0" fontId="142" fillId="0" borderId="0" applyNumberFormat="0" applyFill="0">
      <alignment horizontal="left" vertical="center"/>
    </xf>
    <xf numFmtId="0" fontId="130" fillId="0" borderId="0"/>
    <xf numFmtId="40" fontId="143" fillId="0" borderId="0" applyBorder="0">
      <alignment horizontal="right"/>
    </xf>
    <xf numFmtId="0" fontId="117" fillId="0" borderId="64" applyBorder="0">
      <alignment vertical="justify"/>
    </xf>
    <xf numFmtId="49" fontId="56" fillId="0" borderId="0" applyFill="0" applyBorder="0" applyAlignment="0"/>
    <xf numFmtId="235" fontId="29" fillId="0" borderId="0" applyFill="0" applyBorder="0" applyAlignment="0"/>
    <xf numFmtId="0" fontId="29" fillId="0" borderId="0" applyFill="0" applyBorder="0" applyAlignment="0"/>
    <xf numFmtId="0" fontId="117" fillId="0" borderId="64" applyBorder="0">
      <alignment vertical="justify"/>
    </xf>
    <xf numFmtId="0" fontId="132" fillId="0" borderId="0" applyNumberFormat="0" applyFill="0" applyBorder="0" applyAlignment="0" applyProtection="0"/>
    <xf numFmtId="263" fontId="29" fillId="0" borderId="0" applyFont="0" applyFill="0" applyBorder="0" applyAlignment="0" applyProtection="0"/>
    <xf numFmtId="40" fontId="144" fillId="0" borderId="0"/>
    <xf numFmtId="251" fontId="29" fillId="0" borderId="65">
      <protection locked="0"/>
    </xf>
    <xf numFmtId="264" fontId="15" fillId="0" borderId="0" applyFont="0" applyFill="0" applyBorder="0" applyAlignment="0" applyProtection="0"/>
    <xf numFmtId="265" fontId="15" fillId="0" borderId="0" applyFont="0" applyFill="0" applyBorder="0" applyAlignment="0" applyProtection="0"/>
    <xf numFmtId="9" fontId="145" fillId="0" borderId="0" applyNumberFormat="0" applyFill="0" applyBorder="0" applyAlignment="0">
      <protection locked="0"/>
    </xf>
    <xf numFmtId="40" fontId="15" fillId="0" borderId="48" applyFont="0" applyFill="0" applyBorder="0" applyAlignment="0" applyProtection="0"/>
    <xf numFmtId="40" fontId="15" fillId="0" borderId="48" applyFont="0" applyFill="0" applyBorder="0" applyAlignment="0" applyProtection="0"/>
    <xf numFmtId="266" fontId="15" fillId="0" borderId="0" applyFont="0" applyFill="0" applyBorder="0" applyAlignment="0" applyProtection="0"/>
    <xf numFmtId="267" fontId="15" fillId="0" borderId="0" applyFont="0" applyFill="0" applyBorder="0" applyAlignment="0" applyProtection="0"/>
    <xf numFmtId="268" fontId="15" fillId="0" borderId="17" applyFont="0" applyBorder="0" applyAlignment="0">
      <alignment horizontal="center" vertical="center"/>
    </xf>
    <xf numFmtId="182" fontId="68" fillId="0" borderId="66" applyFill="0" applyBorder="0" applyAlignment="0" applyProtection="0"/>
    <xf numFmtId="255" fontId="15" fillId="0" borderId="0" applyFont="0" applyFill="0" applyBorder="0" applyAlignment="0" applyProtection="0"/>
    <xf numFmtId="269" fontId="15" fillId="0" borderId="0" applyFont="0" applyFill="0" applyBorder="0" applyAlignment="0" applyProtection="0"/>
    <xf numFmtId="0" fontId="29" fillId="0" borderId="0"/>
    <xf numFmtId="237" fontId="15" fillId="0" borderId="0" applyFont="0" applyFill="0" applyBorder="0" applyAlignment="0" applyProtection="0"/>
    <xf numFmtId="194" fontId="15" fillId="0" borderId="0" applyFont="0" applyFill="0" applyBorder="0" applyAlignment="0" applyProtection="0"/>
    <xf numFmtId="0" fontId="29" fillId="0" borderId="0"/>
    <xf numFmtId="0" fontId="146" fillId="0" borderId="0"/>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9" fontId="67" fillId="0" borderId="0" applyFont="0" applyFill="0" applyBorder="0" applyAlignment="0" applyProtection="0">
      <alignment vertical="center"/>
    </xf>
    <xf numFmtId="0" fontId="29" fillId="0" borderId="47" applyNumberFormat="0" applyFill="0" applyProtection="0">
      <alignment horizontal="right"/>
    </xf>
    <xf numFmtId="0" fontId="147" fillId="0" borderId="67" applyNumberFormat="0" applyFill="0" applyAlignment="0" applyProtection="0">
      <alignment vertical="center"/>
    </xf>
    <xf numFmtId="0" fontId="148" fillId="0" borderId="68" applyNumberFormat="0" applyFill="0" applyAlignment="0" applyProtection="0">
      <alignment vertical="center"/>
    </xf>
    <xf numFmtId="0" fontId="149" fillId="0" borderId="69" applyNumberFormat="0" applyFill="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47" applyNumberFormat="0" applyFill="0" applyProtection="0">
      <alignment horizontal="center"/>
    </xf>
    <xf numFmtId="0" fontId="152" fillId="0" borderId="46" applyNumberFormat="0" applyFill="0" applyProtection="0">
      <alignment horizontal="center"/>
    </xf>
    <xf numFmtId="0" fontId="153" fillId="21" borderId="0" applyNumberFormat="0" applyBorder="0" applyAlignment="0" applyProtection="0">
      <alignment vertical="center"/>
    </xf>
    <xf numFmtId="0" fontId="67" fillId="0" borderId="0">
      <alignment vertical="center"/>
    </xf>
    <xf numFmtId="0" fontId="62" fillId="0" borderId="0">
      <alignment vertical="center"/>
    </xf>
    <xf numFmtId="0" fontId="67" fillId="0" borderId="0">
      <alignment vertical="center"/>
    </xf>
    <xf numFmtId="0" fontId="67"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67" fillId="0" borderId="0">
      <alignment vertical="center"/>
    </xf>
    <xf numFmtId="0" fontId="67"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5"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7"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154" fillId="0" borderId="0">
      <alignment vertical="center"/>
    </xf>
    <xf numFmtId="0" fontId="29" fillId="0" borderId="0" applyNumberFormat="0" applyFill="0" applyBorder="0" applyAlignment="0" applyProtection="0"/>
    <xf numFmtId="0" fontId="154" fillId="0" borderId="0">
      <alignment vertical="center"/>
    </xf>
    <xf numFmtId="0" fontId="154" fillId="0" borderId="0">
      <alignment vertical="center"/>
    </xf>
    <xf numFmtId="0" fontId="67" fillId="0" borderId="0">
      <alignment vertical="center"/>
    </xf>
    <xf numFmtId="0" fontId="29" fillId="0" borderId="0" applyNumberFormat="0" applyFill="0" applyBorder="0" applyAlignment="0" applyProtection="0"/>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108" fillId="0" borderId="0" applyNumberFormat="0" applyFill="0" applyBorder="0" applyAlignment="0" applyProtection="0"/>
    <xf numFmtId="0" fontId="73" fillId="0" borderId="0" applyNumberFormat="0" applyFill="0" applyBorder="0" applyAlignment="0" applyProtection="0"/>
    <xf numFmtId="0" fontId="11" fillId="0" borderId="0" applyFill="0" applyBorder="0" applyAlignment="0"/>
    <xf numFmtId="9" fontId="15" fillId="0" borderId="0" applyFont="0" applyFill="0" applyBorder="0" applyAlignment="0" applyProtection="0"/>
    <xf numFmtId="0" fontId="155" fillId="22" borderId="0" applyNumberFormat="0" applyBorder="0" applyAlignment="0" applyProtection="0">
      <alignment vertical="center"/>
    </xf>
    <xf numFmtId="182" fontId="15" fillId="0" borderId="0" applyFont="0" applyFill="0" applyBorder="0" applyAlignment="0" applyProtection="0"/>
    <xf numFmtId="0" fontId="156" fillId="0" borderId="0" applyNumberFormat="0" applyFill="0" applyBorder="0" applyAlignment="0" applyProtection="0">
      <alignment vertical="top"/>
      <protection locked="0"/>
    </xf>
    <xf numFmtId="0" fontId="157" fillId="0" borderId="70" applyNumberFormat="0" applyFill="0" applyAlignment="0" applyProtection="0">
      <alignment vertical="center"/>
    </xf>
    <xf numFmtId="270" fontId="15" fillId="0" borderId="0" applyFont="0" applyFill="0" applyBorder="0" applyAlignment="0" applyProtection="0"/>
    <xf numFmtId="229" fontId="15" fillId="0" borderId="0" applyFont="0" applyFill="0" applyBorder="0" applyAlignment="0" applyProtection="0"/>
    <xf numFmtId="271" fontId="15" fillId="0" borderId="0" applyFont="0" applyFill="0" applyBorder="0" applyAlignment="0" applyProtection="0"/>
    <xf numFmtId="0" fontId="158" fillId="14" borderId="71" applyNumberFormat="0" applyAlignment="0" applyProtection="0">
      <alignment vertical="center"/>
    </xf>
    <xf numFmtId="0" fontId="159" fillId="38" borderId="72" applyNumberFormat="0" applyAlignment="0" applyProtection="0">
      <alignment vertical="center"/>
    </xf>
    <xf numFmtId="0" fontId="160" fillId="0" borderId="0" applyNumberFormat="0" applyFill="0" applyBorder="0" applyAlignment="0" applyProtection="0">
      <alignment vertical="center"/>
    </xf>
    <xf numFmtId="0" fontId="152" fillId="0" borderId="46" applyNumberFormat="0" applyFill="0" applyProtection="0">
      <alignment horizontal="left"/>
    </xf>
    <xf numFmtId="0" fontId="161" fillId="0" borderId="0" applyNumberFormat="0" applyFill="0" applyBorder="0" applyAlignment="0" applyProtection="0">
      <alignment vertical="center"/>
    </xf>
    <xf numFmtId="0" fontId="162" fillId="0" borderId="73" applyNumberFormat="0" applyFill="0" applyAlignment="0" applyProtection="0">
      <alignment vertical="center"/>
    </xf>
    <xf numFmtId="9" fontId="15" fillId="0" borderId="0" applyFont="0" applyFill="0" applyBorder="0" applyAlignment="0" applyProtection="0"/>
    <xf numFmtId="272" fontId="15" fillId="0" borderId="0" applyFont="0" applyFill="0" applyBorder="0" applyAlignment="0" applyProtection="0"/>
    <xf numFmtId="273" fontId="15"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274" fontId="15" fillId="0" borderId="0" applyFont="0" applyFill="0" applyBorder="0" applyAlignment="0" applyProtection="0"/>
    <xf numFmtId="275" fontId="15" fillId="0" borderId="0" applyFont="0" applyFill="0" applyBorder="0" applyAlignment="0" applyProtection="0"/>
    <xf numFmtId="229" fontId="15" fillId="0" borderId="0" applyFont="0" applyFill="0" applyBorder="0" applyAlignment="0" applyProtection="0"/>
    <xf numFmtId="228"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3" fillId="0" borderId="0" applyFont="0" applyFill="0" applyBorder="0" applyAlignment="0" applyProtection="0">
      <alignment vertical="center"/>
    </xf>
    <xf numFmtId="43" fontId="154"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4"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181" fontId="29" fillId="0" borderId="0" applyFont="0" applyFill="0" applyBorder="0" applyAlignment="0" applyProtection="0"/>
    <xf numFmtId="181" fontId="29" fillId="0" borderId="0" applyFont="0" applyFill="0" applyBorder="0" applyAlignment="0" applyProtection="0"/>
    <xf numFmtId="181" fontId="29"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2"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43" fontId="67" fillId="0" borderId="0" applyFont="0" applyFill="0" applyBorder="0" applyAlignment="0" applyProtection="0">
      <alignment vertical="center"/>
    </xf>
    <xf numFmtId="0" fontId="163" fillId="0" borderId="0"/>
    <xf numFmtId="0" fontId="101" fillId="39" borderId="0" applyNumberFormat="0" applyBorder="0" applyAlignment="0" applyProtection="0">
      <alignment vertical="center"/>
    </xf>
    <xf numFmtId="0" fontId="101" fillId="40" borderId="0" applyNumberFormat="0" applyBorder="0" applyAlignment="0" applyProtection="0">
      <alignment vertical="center"/>
    </xf>
    <xf numFmtId="0" fontId="101" fillId="41" borderId="0" applyNumberFormat="0" applyBorder="0" applyAlignment="0" applyProtection="0">
      <alignment vertical="center"/>
    </xf>
    <xf numFmtId="0" fontId="101" fillId="31" borderId="0" applyNumberFormat="0" applyBorder="0" applyAlignment="0" applyProtection="0">
      <alignment vertical="center"/>
    </xf>
    <xf numFmtId="0" fontId="101" fillId="32" borderId="0" applyNumberFormat="0" applyBorder="0" applyAlignment="0" applyProtection="0">
      <alignment vertical="center"/>
    </xf>
    <xf numFmtId="0" fontId="101" fillId="42" borderId="0" applyNumberFormat="0" applyBorder="0" applyAlignment="0" applyProtection="0">
      <alignment vertical="center"/>
    </xf>
    <xf numFmtId="276" fontId="29" fillId="0" borderId="46" applyFill="0" applyProtection="0">
      <alignment horizontal="right"/>
    </xf>
    <xf numFmtId="0" fontId="15" fillId="0" borderId="0" applyFont="0" applyFill="0" applyBorder="0" applyAlignment="0" applyProtection="0"/>
    <xf numFmtId="277" fontId="15" fillId="0" borderId="0" applyFont="0" applyFill="0" applyBorder="0" applyAlignment="0" applyProtection="0"/>
    <xf numFmtId="0" fontId="29" fillId="0" borderId="47" applyNumberFormat="0" applyFill="0" applyProtection="0">
      <alignment horizontal="left"/>
    </xf>
    <xf numFmtId="0" fontId="164" fillId="43" borderId="0" applyNumberFormat="0" applyBorder="0" applyAlignment="0" applyProtection="0">
      <alignment vertical="center"/>
    </xf>
    <xf numFmtId="0" fontId="29" fillId="0" borderId="0"/>
    <xf numFmtId="0" fontId="29" fillId="0" borderId="0"/>
    <xf numFmtId="0" fontId="165" fillId="14" borderId="74" applyNumberFormat="0" applyAlignment="0" applyProtection="0">
      <alignment vertical="center"/>
    </xf>
    <xf numFmtId="0" fontId="166" fillId="25" borderId="75" applyNumberFormat="0" applyAlignment="0" applyProtection="0">
      <alignment vertical="center"/>
    </xf>
    <xf numFmtId="1" fontId="29" fillId="0" borderId="46" applyFill="0" applyProtection="0">
      <alignment horizontal="center"/>
    </xf>
    <xf numFmtId="19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196" fontId="15" fillId="0" borderId="0" applyFont="0" applyFill="0" applyBorder="0" applyAlignment="0" applyProtection="0"/>
    <xf numFmtId="0" fontId="14" fillId="0" borderId="0"/>
    <xf numFmtId="255" fontId="15" fillId="0" borderId="0" applyFont="0" applyFill="0" applyBorder="0" applyAlignment="0" applyProtection="0"/>
    <xf numFmtId="0" fontId="14" fillId="0" borderId="0"/>
    <xf numFmtId="0" fontId="15" fillId="0" borderId="0" applyFont="0" applyFill="0" applyBorder="0" applyAlignment="0" applyProtection="0"/>
    <xf numFmtId="0" fontId="15" fillId="0" borderId="0" applyFont="0" applyFill="0" applyBorder="0" applyAlignment="0" applyProtection="0"/>
    <xf numFmtId="9" fontId="15" fillId="0" borderId="0" applyFont="0" applyFill="0" applyBorder="0" applyAlignment="0" applyProtection="0"/>
    <xf numFmtId="0" fontId="15" fillId="44" borderId="76" applyNumberFormat="0" applyFont="0" applyAlignment="0" applyProtection="0">
      <alignment vertical="center"/>
    </xf>
    <xf numFmtId="0" fontId="15" fillId="44" borderId="76" applyNumberFormat="0" applyFont="0" applyAlignment="0" applyProtection="0">
      <alignment vertical="center"/>
    </xf>
    <xf numFmtId="0" fontId="29" fillId="0" borderId="77" applyNumberFormat="0"/>
    <xf numFmtId="0" fontId="29" fillId="0" borderId="77" applyNumberFormat="0"/>
    <xf numFmtId="0" fontId="167" fillId="0" borderId="0"/>
    <xf numFmtId="237" fontId="15" fillId="0" borderId="0" applyFont="0" applyFill="0" applyBorder="0" applyAlignment="0" applyProtection="0"/>
    <xf numFmtId="194" fontId="15" fillId="0" borderId="0" applyFont="0" applyFill="0" applyBorder="0" applyAlignment="0" applyProtection="0"/>
    <xf numFmtId="278" fontId="15" fillId="0" borderId="0" applyFont="0" applyFill="0" applyBorder="0" applyAlignment="0" applyProtection="0"/>
    <xf numFmtId="279" fontId="15" fillId="0" borderId="0" applyFont="0" applyFill="0" applyBorder="0" applyAlignment="0" applyProtection="0"/>
    <xf numFmtId="0" fontId="65" fillId="0" borderId="0"/>
    <xf numFmtId="237" fontId="15" fillId="0" borderId="0" applyFont="0" applyFill="0" applyBorder="0" applyAlignment="0" applyProtection="0">
      <alignment vertical="center"/>
    </xf>
    <xf numFmtId="0" fontId="2" fillId="0" borderId="0">
      <alignment vertical="center"/>
    </xf>
    <xf numFmtId="43" fontId="62" fillId="0" borderId="0" applyFont="0" applyFill="0" applyBorder="0" applyAlignment="0" applyProtection="0">
      <alignment vertical="center"/>
    </xf>
    <xf numFmtId="0" fontId="177" fillId="0" borderId="0"/>
    <xf numFmtId="0" fontId="1" fillId="0" borderId="0">
      <alignment vertical="center"/>
    </xf>
  </cellStyleXfs>
  <cellXfs count="682">
    <xf numFmtId="0" fontId="0" fillId="0" borderId="0" xfId="0">
      <alignment vertical="center"/>
    </xf>
    <xf numFmtId="0" fontId="5" fillId="0" borderId="7" xfId="0" applyFont="1" applyBorder="1" applyAlignment="1">
      <alignment horizontal="center" wrapText="1"/>
    </xf>
    <xf numFmtId="0" fontId="6"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4" fillId="2" borderId="10" xfId="0" applyFont="1" applyFill="1" applyBorder="1" applyAlignment="1">
      <alignment horizontal="justify" wrapText="1"/>
    </xf>
    <xf numFmtId="0" fontId="7" fillId="0" borderId="7" xfId="0" applyFont="1" applyBorder="1" applyAlignment="1">
      <alignment horizontal="right" wrapText="1"/>
    </xf>
    <xf numFmtId="9" fontId="7" fillId="0" borderId="7" xfId="6" applyFont="1" applyBorder="1" applyAlignment="1">
      <alignment horizontal="right" wrapText="1"/>
    </xf>
    <xf numFmtId="9" fontId="7" fillId="0" borderId="8" xfId="6" applyFont="1" applyBorder="1" applyAlignment="1">
      <alignment horizontal="right" wrapText="1"/>
    </xf>
    <xf numFmtId="0" fontId="7" fillId="0" borderId="9" xfId="0" applyFont="1" applyBorder="1" applyAlignment="1">
      <alignment horizontal="right" wrapText="1"/>
    </xf>
    <xf numFmtId="0" fontId="8" fillId="2" borderId="10" xfId="0" applyFont="1" applyFill="1" applyBorder="1" applyAlignment="1">
      <alignment horizontal="justify" wrapText="1"/>
    </xf>
    <xf numFmtId="3" fontId="9" fillId="0" borderId="7" xfId="0" applyNumberFormat="1" applyFont="1" applyBorder="1" applyAlignment="1">
      <alignment horizontal="right"/>
    </xf>
    <xf numFmtId="3" fontId="9" fillId="0" borderId="8" xfId="0" applyNumberFormat="1" applyFont="1" applyBorder="1" applyAlignment="1">
      <alignment horizontal="right"/>
    </xf>
    <xf numFmtId="3" fontId="9" fillId="0" borderId="9" xfId="0" applyNumberFormat="1" applyFont="1" applyBorder="1" applyAlignment="1">
      <alignment horizontal="right"/>
    </xf>
    <xf numFmtId="0" fontId="10" fillId="2" borderId="10" xfId="0" applyFont="1" applyFill="1" applyBorder="1" applyAlignment="1">
      <alignment horizontal="justify" wrapText="1"/>
    </xf>
    <xf numFmtId="0" fontId="9" fillId="0" borderId="7" xfId="0" applyFont="1" applyBorder="1" applyAlignment="1">
      <alignment horizontal="right"/>
    </xf>
    <xf numFmtId="0" fontId="9" fillId="0" borderId="8" xfId="0" applyFont="1" applyBorder="1" applyAlignment="1">
      <alignment horizontal="right"/>
    </xf>
    <xf numFmtId="0" fontId="9" fillId="0" borderId="9" xfId="0" applyFont="1" applyBorder="1" applyAlignment="1">
      <alignment horizontal="right"/>
    </xf>
    <xf numFmtId="0" fontId="9" fillId="2" borderId="10" xfId="0" applyFont="1" applyFill="1" applyBorder="1" applyAlignment="1">
      <alignment horizontal="justify" wrapText="1"/>
    </xf>
    <xf numFmtId="0" fontId="11" fillId="0" borderId="7" xfId="0" applyFont="1" applyBorder="1" applyAlignment="1">
      <alignment horizontal="right"/>
    </xf>
    <xf numFmtId="0" fontId="11" fillId="0" borderId="8" xfId="0" applyFont="1" applyBorder="1" applyAlignment="1">
      <alignment horizontal="right"/>
    </xf>
    <xf numFmtId="0" fontId="11" fillId="0" borderId="9" xfId="0" applyFont="1" applyBorder="1" applyAlignment="1">
      <alignment horizontal="right"/>
    </xf>
    <xf numFmtId="0" fontId="4" fillId="0" borderId="10" xfId="0" applyFont="1" applyBorder="1" applyAlignment="1">
      <alignment horizontal="justify"/>
    </xf>
    <xf numFmtId="0" fontId="8" fillId="0" borderId="10" xfId="0" applyFont="1" applyBorder="1" applyAlignment="1">
      <alignment horizontal="justify"/>
    </xf>
    <xf numFmtId="0" fontId="8" fillId="0" borderId="10" xfId="0" applyFont="1" applyBorder="1" applyAlignment="1">
      <alignment horizontal="center"/>
    </xf>
    <xf numFmtId="3" fontId="12" fillId="0" borderId="7" xfId="0" applyNumberFormat="1" applyFont="1" applyBorder="1" applyAlignment="1">
      <alignment horizontal="right"/>
    </xf>
    <xf numFmtId="3" fontId="12" fillId="0" borderId="8" xfId="0" applyNumberFormat="1" applyFont="1" applyBorder="1" applyAlignment="1">
      <alignment horizontal="right"/>
    </xf>
    <xf numFmtId="3" fontId="12" fillId="0" borderId="9" xfId="0" applyNumberFormat="1" applyFont="1" applyBorder="1" applyAlignment="1">
      <alignment horizontal="right"/>
    </xf>
    <xf numFmtId="0" fontId="8" fillId="0" borderId="11" xfId="0" applyFont="1" applyBorder="1" applyAlignment="1">
      <alignment horizontal="justify"/>
    </xf>
    <xf numFmtId="0" fontId="11" fillId="0" borderId="10" xfId="0" applyFont="1" applyBorder="1" applyAlignment="1">
      <alignment horizontal="center"/>
    </xf>
    <xf numFmtId="0" fontId="4" fillId="0" borderId="11" xfId="0" applyFont="1" applyBorder="1" applyAlignment="1">
      <alignment horizontal="justify"/>
    </xf>
    <xf numFmtId="0" fontId="9" fillId="0" borderId="12"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3" fillId="0" borderId="0" xfId="0" applyFont="1">
      <alignment vertical="center"/>
    </xf>
    <xf numFmtId="0" fontId="14" fillId="0" borderId="0" xfId="0" applyFont="1">
      <alignment vertical="center"/>
    </xf>
    <xf numFmtId="200" fontId="11" fillId="4" borderId="0" xfId="7" applyNumberFormat="1" applyFont="1" applyFill="1" applyAlignment="1" applyProtection="1">
      <protection locked="0"/>
    </xf>
    <xf numFmtId="200" fontId="18" fillId="4" borderId="0" xfId="7" applyNumberFormat="1" applyFont="1" applyFill="1" applyAlignment="1" applyProtection="1">
      <protection locked="0"/>
    </xf>
    <xf numFmtId="200" fontId="15" fillId="4" borderId="0" xfId="7" applyNumberFormat="1" applyFill="1" applyAlignment="1" applyProtection="1">
      <protection locked="0"/>
    </xf>
    <xf numFmtId="200" fontId="15" fillId="4" borderId="0" xfId="7" applyNumberFormat="1" applyFill="1" applyAlignment="1" applyProtection="1">
      <alignment horizontal="center"/>
      <protection locked="0"/>
    </xf>
    <xf numFmtId="200" fontId="20" fillId="4" borderId="0" xfId="87" applyNumberFormat="1" applyFont="1" applyFill="1" applyAlignment="1" applyProtection="1">
      <alignment horizontal="center" vertical="center" wrapText="1"/>
      <protection locked="0"/>
    </xf>
    <xf numFmtId="0" fontId="21" fillId="0" borderId="0" xfId="4" applyFont="1" applyFill="1" applyAlignment="1" applyProtection="1">
      <alignment horizontal="center" vertical="center"/>
      <protection locked="0"/>
    </xf>
    <xf numFmtId="0" fontId="22" fillId="4" borderId="0" xfId="74" applyFont="1" applyFill="1" applyProtection="1">
      <protection locked="0"/>
    </xf>
    <xf numFmtId="200" fontId="23" fillId="4" borderId="0" xfId="87" applyNumberFormat="1" applyFont="1" applyFill="1" applyAlignment="1" applyProtection="1">
      <alignment horizontal="center" vertical="center" wrapText="1"/>
      <protection locked="0"/>
    </xf>
    <xf numFmtId="0" fontId="24" fillId="0" borderId="0" xfId="19" applyFont="1" applyAlignment="1" applyProtection="1">
      <alignment horizontal="right" vertical="center"/>
      <protection locked="0"/>
    </xf>
    <xf numFmtId="200" fontId="11" fillId="5" borderId="0" xfId="7" applyNumberFormat="1" applyFont="1" applyFill="1" applyAlignment="1" applyProtection="1">
      <protection locked="0"/>
    </xf>
    <xf numFmtId="200" fontId="27" fillId="4" borderId="15" xfId="58" applyNumberFormat="1" applyFont="1" applyFill="1" applyBorder="1" applyAlignment="1" applyProtection="1">
      <alignment horizontal="center" wrapText="1"/>
      <protection locked="0"/>
    </xf>
    <xf numFmtId="200" fontId="27" fillId="6" borderId="27" xfId="87" applyNumberFormat="1" applyFont="1" applyFill="1" applyBorder="1" applyAlignment="1" applyProtection="1">
      <alignment horizontal="center" vertical="center" wrapText="1"/>
    </xf>
    <xf numFmtId="200" fontId="27" fillId="6" borderId="25" xfId="87" applyNumberFormat="1" applyFont="1" applyFill="1" applyBorder="1" applyAlignment="1" applyProtection="1">
      <alignment horizontal="right" vertical="center" wrapText="1"/>
    </xf>
    <xf numFmtId="200" fontId="27" fillId="6" borderId="26" xfId="87" applyNumberFormat="1" applyFont="1" applyFill="1" applyBorder="1" applyAlignment="1" applyProtection="1">
      <alignment horizontal="center" vertical="center" wrapText="1"/>
    </xf>
    <xf numFmtId="200" fontId="28" fillId="4" borderId="15" xfId="87" applyNumberFormat="1" applyFont="1" applyFill="1" applyBorder="1" applyAlignment="1" applyProtection="1">
      <protection locked="0"/>
    </xf>
    <xf numFmtId="200" fontId="29" fillId="4" borderId="15" xfId="87" applyNumberFormat="1" applyFont="1" applyFill="1" applyBorder="1" applyAlignment="1" applyProtection="1">
      <protection locked="0"/>
    </xf>
    <xf numFmtId="200" fontId="29" fillId="4" borderId="25" xfId="87" applyNumberFormat="1" applyFont="1" applyFill="1" applyBorder="1" applyAlignment="1" applyProtection="1">
      <protection locked="0"/>
    </xf>
    <xf numFmtId="200" fontId="29" fillId="4" borderId="26" xfId="7" applyNumberFormat="1" applyFont="1" applyFill="1" applyBorder="1" applyAlignment="1" applyProtection="1">
      <alignment horizontal="center"/>
      <protection locked="0"/>
    </xf>
    <xf numFmtId="200" fontId="29" fillId="4" borderId="24" xfId="87" applyNumberFormat="1" applyFont="1" applyFill="1" applyBorder="1" applyAlignment="1" applyProtection="1">
      <protection locked="0"/>
    </xf>
    <xf numFmtId="200" fontId="29" fillId="4" borderId="28" xfId="87" applyNumberFormat="1" applyFont="1" applyFill="1" applyBorder="1" applyAlignment="1" applyProtection="1">
      <protection locked="0"/>
    </xf>
    <xf numFmtId="200" fontId="29" fillId="4" borderId="17" xfId="87" applyNumberFormat="1" applyFont="1" applyFill="1" applyBorder="1" applyAlignment="1" applyProtection="1">
      <protection locked="0"/>
    </xf>
    <xf numFmtId="200" fontId="29" fillId="4" borderId="18" xfId="87" applyNumberFormat="1" applyFont="1" applyFill="1" applyBorder="1" applyAlignment="1" applyProtection="1">
      <protection locked="0"/>
    </xf>
    <xf numFmtId="200" fontId="29" fillId="4" borderId="29" xfId="7" applyNumberFormat="1" applyFont="1" applyFill="1" applyBorder="1" applyAlignment="1" applyProtection="1">
      <alignment horizontal="center"/>
      <protection locked="0"/>
    </xf>
    <xf numFmtId="200" fontId="29" fillId="4" borderId="30" xfId="87" applyNumberFormat="1" applyFont="1" applyFill="1" applyBorder="1" applyAlignment="1" applyProtection="1">
      <protection locked="0"/>
    </xf>
    <xf numFmtId="200" fontId="29" fillId="4" borderId="31" xfId="87" applyNumberFormat="1" applyFont="1" applyFill="1" applyBorder="1" applyAlignment="1" applyProtection="1">
      <protection locked="0"/>
    </xf>
    <xf numFmtId="200" fontId="29" fillId="4" borderId="32" xfId="87" applyNumberFormat="1" applyFont="1" applyFill="1" applyBorder="1" applyAlignment="1" applyProtection="1">
      <protection locked="0"/>
    </xf>
    <xf numFmtId="200" fontId="29" fillId="4" borderId="33" xfId="7" applyNumberFormat="1" applyFont="1" applyFill="1" applyBorder="1" applyAlignment="1" applyProtection="1">
      <alignment horizontal="center" wrapText="1"/>
      <protection locked="0"/>
    </xf>
    <xf numFmtId="200" fontId="11" fillId="4" borderId="0" xfId="7" applyNumberFormat="1" applyFont="1" applyFill="1" applyAlignment="1" applyProtection="1">
      <alignment horizontal="center"/>
      <protection locked="0"/>
    </xf>
    <xf numFmtId="200" fontId="30" fillId="4" borderId="0" xfId="87" applyNumberFormat="1" applyFont="1" applyFill="1" applyBorder="1" applyAlignment="1" applyProtection="1">
      <protection locked="0"/>
    </xf>
    <xf numFmtId="200" fontId="31" fillId="4" borderId="0" xfId="7" applyNumberFormat="1" applyFont="1" applyFill="1" applyAlignment="1" applyProtection="1">
      <alignment horizontal="center"/>
      <protection locked="0"/>
    </xf>
    <xf numFmtId="200" fontId="31" fillId="4" borderId="0" xfId="7" applyNumberFormat="1" applyFont="1" applyFill="1" applyAlignment="1" applyProtection="1">
      <protection locked="0"/>
    </xf>
    <xf numFmtId="200" fontId="29" fillId="4" borderId="0" xfId="58" applyNumberFormat="1" applyFont="1" applyFill="1" applyProtection="1">
      <protection locked="0"/>
    </xf>
    <xf numFmtId="200" fontId="29" fillId="3" borderId="25" xfId="58" applyNumberFormat="1" applyFont="1" applyFill="1" applyBorder="1" applyProtection="1"/>
    <xf numFmtId="43" fontId="15" fillId="4" borderId="0" xfId="7" applyNumberFormat="1" applyFill="1" applyAlignment="1" applyProtection="1">
      <protection locked="0"/>
    </xf>
    <xf numFmtId="0" fontId="11" fillId="4" borderId="0" xfId="58" applyFont="1" applyFill="1" applyProtection="1">
      <protection locked="0"/>
    </xf>
    <xf numFmtId="0" fontId="18" fillId="4" borderId="0" xfId="58" applyFont="1" applyFill="1" applyProtection="1">
      <protection locked="0"/>
    </xf>
    <xf numFmtId="0" fontId="11" fillId="4" borderId="0" xfId="7" applyFont="1" applyFill="1" applyAlignment="1" applyProtection="1">
      <protection locked="0"/>
    </xf>
    <xf numFmtId="0" fontId="14" fillId="4" borderId="0" xfId="58" applyFill="1" applyProtection="1">
      <protection locked="0"/>
    </xf>
    <xf numFmtId="187" fontId="14" fillId="4" borderId="0" xfId="58" applyNumberFormat="1" applyFill="1" applyProtection="1">
      <protection locked="0"/>
    </xf>
    <xf numFmtId="10" fontId="14" fillId="4" borderId="0" xfId="58" applyNumberFormat="1" applyFill="1" applyProtection="1">
      <protection locked="0"/>
    </xf>
    <xf numFmtId="10" fontId="14" fillId="0" borderId="0" xfId="58" applyNumberFormat="1" applyFill="1" applyProtection="1">
      <protection locked="0"/>
    </xf>
    <xf numFmtId="43" fontId="23" fillId="4" borderId="0" xfId="87" applyFont="1" applyFill="1" applyAlignment="1" applyProtection="1">
      <alignment horizontal="center" vertical="center" wrapText="1"/>
      <protection locked="0"/>
    </xf>
    <xf numFmtId="43" fontId="23" fillId="0" borderId="0" xfId="87" applyFont="1" applyFill="1" applyAlignment="1" applyProtection="1">
      <alignment horizontal="center" vertical="center" wrapText="1"/>
      <protection locked="0"/>
    </xf>
    <xf numFmtId="200" fontId="32" fillId="4" borderId="0" xfId="87" applyNumberFormat="1" applyFont="1" applyFill="1" applyAlignment="1" applyProtection="1">
      <alignment horizontal="center" vertical="center"/>
      <protection locked="0"/>
    </xf>
    <xf numFmtId="187" fontId="11" fillId="4" borderId="0" xfId="58" applyNumberFormat="1" applyFont="1" applyFill="1" applyProtection="1">
      <protection locked="0"/>
    </xf>
    <xf numFmtId="10" fontId="11" fillId="4" borderId="0" xfId="58" applyNumberFormat="1" applyFont="1" applyFill="1" applyProtection="1">
      <protection locked="0"/>
    </xf>
    <xf numFmtId="10" fontId="11" fillId="0" borderId="0" xfId="58" applyNumberFormat="1" applyFont="1" applyFill="1" applyProtection="1">
      <protection locked="0"/>
    </xf>
    <xf numFmtId="0" fontId="18" fillId="4" borderId="27" xfId="58" applyFont="1" applyFill="1" applyBorder="1" applyAlignment="1" applyProtection="1">
      <alignment horizontal="center" wrapText="1"/>
      <protection locked="0"/>
    </xf>
    <xf numFmtId="200" fontId="27" fillId="6" borderId="25" xfId="87" applyNumberFormat="1" applyFont="1" applyFill="1" applyBorder="1" applyAlignment="1" applyProtection="1"/>
    <xf numFmtId="0" fontId="29" fillId="0" borderId="27" xfId="58" applyFont="1" applyFill="1" applyBorder="1" applyAlignment="1" applyProtection="1">
      <alignment horizontal="left" vertical="center"/>
      <protection locked="0"/>
    </xf>
    <xf numFmtId="200" fontId="29" fillId="0" borderId="25" xfId="87" applyNumberFormat="1" applyFont="1" applyFill="1" applyBorder="1" applyAlignment="1" applyProtection="1">
      <protection locked="0"/>
    </xf>
    <xf numFmtId="200" fontId="29" fillId="4" borderId="26" xfId="87" applyNumberFormat="1" applyFont="1" applyFill="1" applyBorder="1" applyAlignment="1" applyProtection="1">
      <alignment wrapText="1"/>
      <protection locked="0"/>
    </xf>
    <xf numFmtId="0" fontId="33" fillId="7" borderId="35" xfId="0" applyFont="1" applyFill="1" applyBorder="1" applyAlignment="1">
      <alignment horizontal="justify" vertical="top" wrapText="1"/>
    </xf>
    <xf numFmtId="200" fontId="29" fillId="4" borderId="26" xfId="87" applyNumberFormat="1" applyFont="1" applyFill="1" applyBorder="1" applyAlignment="1" applyProtection="1">
      <protection locked="0"/>
    </xf>
    <xf numFmtId="0" fontId="11" fillId="4" borderId="27" xfId="58" applyFont="1" applyFill="1" applyBorder="1" applyProtection="1">
      <protection locked="0"/>
    </xf>
    <xf numFmtId="187" fontId="11" fillId="4" borderId="25" xfId="58" applyNumberFormat="1" applyFont="1" applyFill="1" applyBorder="1" applyProtection="1">
      <protection locked="0"/>
    </xf>
    <xf numFmtId="200" fontId="29" fillId="0" borderId="25" xfId="58" applyNumberFormat="1" applyFont="1" applyFill="1" applyBorder="1" applyProtection="1">
      <protection locked="0"/>
    </xf>
    <xf numFmtId="200" fontId="29" fillId="4" borderId="15" xfId="58" applyNumberFormat="1" applyFont="1" applyFill="1" applyBorder="1" applyProtection="1">
      <protection locked="0"/>
    </xf>
    <xf numFmtId="187" fontId="11" fillId="4" borderId="26" xfId="58" applyNumberFormat="1" applyFont="1" applyFill="1" applyBorder="1" applyProtection="1">
      <protection locked="0"/>
    </xf>
    <xf numFmtId="9" fontId="18" fillId="4" borderId="36" xfId="64" applyFont="1" applyFill="1" applyBorder="1" applyAlignment="1" applyProtection="1">
      <alignment horizontal="left" vertical="center"/>
      <protection locked="0"/>
    </xf>
    <xf numFmtId="9" fontId="27" fillId="4" borderId="32" xfId="64" applyFont="1" applyFill="1" applyBorder="1" applyAlignment="1" applyProtection="1">
      <alignment horizontal="right"/>
      <protection locked="0"/>
    </xf>
    <xf numFmtId="9" fontId="27" fillId="0" borderId="32" xfId="64" applyFont="1" applyFill="1" applyBorder="1" applyAlignment="1" applyProtection="1">
      <alignment horizontal="right"/>
      <protection locked="0"/>
    </xf>
    <xf numFmtId="9" fontId="27" fillId="4" borderId="30" xfId="64" applyFont="1" applyFill="1" applyBorder="1" applyAlignment="1" applyProtection="1">
      <alignment horizontal="right"/>
      <protection locked="0"/>
    </xf>
    <xf numFmtId="9" fontId="27" fillId="4" borderId="33" xfId="64" applyFont="1" applyFill="1" applyBorder="1" applyAlignment="1" applyProtection="1">
      <alignment horizontal="right"/>
      <protection locked="0"/>
    </xf>
    <xf numFmtId="200" fontId="29" fillId="4" borderId="0" xfId="58" applyNumberFormat="1" applyFont="1" applyFill="1" applyBorder="1" applyProtection="1">
      <protection locked="0"/>
    </xf>
    <xf numFmtId="200" fontId="29" fillId="0" borderId="0" xfId="58" applyNumberFormat="1" applyFont="1" applyFill="1" applyBorder="1" applyProtection="1">
      <protection locked="0"/>
    </xf>
    <xf numFmtId="200" fontId="29" fillId="4" borderId="19" xfId="58" applyNumberFormat="1" applyFont="1" applyFill="1" applyBorder="1" applyProtection="1">
      <protection locked="0"/>
    </xf>
    <xf numFmtId="0" fontId="18" fillId="4" borderId="34" xfId="72" applyFont="1" applyFill="1" applyBorder="1" applyProtection="1">
      <protection locked="0"/>
    </xf>
    <xf numFmtId="202" fontId="27" fillId="6" borderId="21" xfId="7" applyNumberFormat="1" applyFont="1" applyFill="1" applyBorder="1" applyAlignment="1" applyProtection="1">
      <alignment horizontal="right" vertical="center" wrapText="1"/>
    </xf>
    <xf numFmtId="202" fontId="27" fillId="6" borderId="23" xfId="58" applyNumberFormat="1" applyFont="1" applyFill="1" applyBorder="1" applyAlignment="1" applyProtection="1">
      <alignment vertical="center"/>
    </xf>
    <xf numFmtId="0" fontId="29" fillId="4" borderId="27" xfId="72" applyFont="1" applyFill="1" applyBorder="1" applyAlignment="1" applyProtection="1">
      <alignment horizontal="left"/>
      <protection locked="0"/>
    </xf>
    <xf numFmtId="202" fontId="29" fillId="6" borderId="25" xfId="58" applyNumberFormat="1" applyFont="1" applyFill="1" applyBorder="1" applyProtection="1"/>
    <xf numFmtId="202" fontId="29" fillId="6" borderId="15" xfId="58" applyNumberFormat="1" applyFont="1" applyFill="1" applyBorder="1" applyProtection="1"/>
    <xf numFmtId="202" fontId="29" fillId="6" borderId="26" xfId="58" applyNumberFormat="1" applyFont="1" applyFill="1" applyBorder="1" applyProtection="1"/>
    <xf numFmtId="0" fontId="29" fillId="4" borderId="36" xfId="72" applyFont="1" applyFill="1" applyBorder="1" applyAlignment="1" applyProtection="1">
      <alignment horizontal="left"/>
      <protection locked="0"/>
    </xf>
    <xf numFmtId="202" fontId="29" fillId="6" borderId="32" xfId="58" applyNumberFormat="1" applyFont="1" applyFill="1" applyBorder="1" applyProtection="1"/>
    <xf numFmtId="202" fontId="29" fillId="6" borderId="30" xfId="58" applyNumberFormat="1" applyFont="1" applyFill="1" applyBorder="1" applyProtection="1"/>
    <xf numFmtId="202" fontId="29" fillId="6" borderId="33" xfId="58" applyNumberFormat="1" applyFont="1" applyFill="1" applyBorder="1" applyProtection="1"/>
    <xf numFmtId="200" fontId="29" fillId="3" borderId="15" xfId="58" applyNumberFormat="1" applyFont="1" applyFill="1" applyBorder="1" applyProtection="1"/>
    <xf numFmtId="200" fontId="29" fillId="3" borderId="38" xfId="58" applyNumberFormat="1" applyFont="1" applyFill="1" applyBorder="1" applyProtection="1"/>
    <xf numFmtId="200" fontId="29" fillId="0" borderId="38" xfId="58" applyNumberFormat="1" applyFont="1" applyFill="1" applyBorder="1" applyProtection="1"/>
    <xf numFmtId="200" fontId="29" fillId="3" borderId="16" xfId="58" applyNumberFormat="1" applyFont="1" applyFill="1" applyBorder="1" applyProtection="1"/>
    <xf numFmtId="203" fontId="14" fillId="4" borderId="0" xfId="58" applyNumberFormat="1" applyFill="1" applyProtection="1">
      <protection locked="0"/>
    </xf>
    <xf numFmtId="0" fontId="27" fillId="4" borderId="25" xfId="58" applyFont="1" applyFill="1" applyBorder="1" applyAlignment="1" applyProtection="1">
      <alignment horizontal="center" wrapText="1"/>
      <protection locked="0"/>
    </xf>
    <xf numFmtId="0" fontId="29" fillId="0" borderId="25" xfId="58" applyFont="1" applyFill="1" applyBorder="1" applyAlignment="1" applyProtection="1">
      <alignment horizontal="left" vertical="center"/>
      <protection locked="0"/>
    </xf>
    <xf numFmtId="187" fontId="29" fillId="4" borderId="25" xfId="87" applyNumberFormat="1" applyFont="1" applyFill="1" applyBorder="1" applyAlignment="1" applyProtection="1">
      <protection locked="0"/>
    </xf>
    <xf numFmtId="0" fontId="29" fillId="3" borderId="25" xfId="58" applyFont="1" applyFill="1" applyBorder="1" applyAlignment="1" applyProtection="1">
      <alignment horizontal="left" vertical="center"/>
      <protection locked="0"/>
    </xf>
    <xf numFmtId="200" fontId="29" fillId="3" borderId="25" xfId="87" applyNumberFormat="1" applyFont="1" applyFill="1" applyBorder="1" applyAlignment="1" applyProtection="1">
      <protection locked="0"/>
    </xf>
    <xf numFmtId="200" fontId="11" fillId="4" borderId="0" xfId="58" applyNumberFormat="1" applyFont="1" applyFill="1" applyProtection="1">
      <protection locked="0"/>
    </xf>
    <xf numFmtId="9" fontId="27" fillId="4" borderId="25" xfId="64" applyFont="1" applyFill="1" applyBorder="1" applyAlignment="1" applyProtection="1">
      <alignment horizontal="left" vertical="center"/>
      <protection locked="0"/>
    </xf>
    <xf numFmtId="9" fontId="27" fillId="4" borderId="25" xfId="64" applyFont="1" applyFill="1" applyBorder="1" applyAlignment="1" applyProtection="1">
      <alignment horizontal="right"/>
      <protection locked="0"/>
    </xf>
    <xf numFmtId="0" fontId="11" fillId="4" borderId="34" xfId="58" applyFont="1" applyFill="1" applyBorder="1" applyProtection="1">
      <protection locked="0"/>
    </xf>
    <xf numFmtId="200" fontId="27" fillId="6" borderId="21" xfId="87" applyNumberFormat="1" applyFont="1" applyFill="1" applyBorder="1" applyAlignment="1" applyProtection="1"/>
    <xf numFmtId="200" fontId="27" fillId="6" borderId="37" xfId="87" applyNumberFormat="1" applyFont="1" applyFill="1" applyBorder="1" applyAlignment="1" applyProtection="1"/>
    <xf numFmtId="200" fontId="27" fillId="6" borderId="23" xfId="87" applyNumberFormat="1" applyFont="1" applyFill="1" applyBorder="1" applyAlignment="1" applyProtection="1"/>
    <xf numFmtId="200" fontId="29" fillId="4" borderId="25" xfId="58" applyNumberFormat="1" applyFont="1" applyFill="1" applyBorder="1" applyProtection="1">
      <protection locked="0"/>
    </xf>
    <xf numFmtId="0" fontId="11" fillId="4" borderId="36" xfId="58" applyFont="1" applyFill="1" applyBorder="1" applyProtection="1">
      <protection locked="0"/>
    </xf>
    <xf numFmtId="187" fontId="11" fillId="4" borderId="32" xfId="58" applyNumberFormat="1" applyFont="1" applyFill="1" applyBorder="1" applyProtection="1">
      <protection locked="0"/>
    </xf>
    <xf numFmtId="200" fontId="29" fillId="4" borderId="32" xfId="58" applyNumberFormat="1" applyFont="1" applyFill="1" applyBorder="1" applyProtection="1">
      <protection locked="0"/>
    </xf>
    <xf numFmtId="200" fontId="29" fillId="4" borderId="30" xfId="58" applyNumberFormat="1" applyFont="1" applyFill="1" applyBorder="1" applyProtection="1">
      <protection locked="0"/>
    </xf>
    <xf numFmtId="187" fontId="11" fillId="4" borderId="33" xfId="58" applyNumberFormat="1" applyFont="1" applyFill="1" applyBorder="1" applyProtection="1">
      <protection locked="0"/>
    </xf>
    <xf numFmtId="0" fontId="27" fillId="4" borderId="34" xfId="72" applyFont="1" applyFill="1" applyBorder="1" applyProtection="1">
      <protection locked="0"/>
    </xf>
    <xf numFmtId="202" fontId="27" fillId="6" borderId="23" xfId="58" applyNumberFormat="1" applyFont="1" applyFill="1" applyBorder="1" applyAlignment="1" applyProtection="1">
      <alignment horizontal="right" vertical="center"/>
    </xf>
    <xf numFmtId="0" fontId="35" fillId="0" borderId="0" xfId="75" applyFont="1" applyProtection="1">
      <protection locked="0"/>
    </xf>
    <xf numFmtId="0" fontId="36" fillId="0" borderId="0" xfId="75" applyFont="1" applyProtection="1">
      <protection locked="0"/>
    </xf>
    <xf numFmtId="0" fontId="11" fillId="0" borderId="0" xfId="75" applyFont="1" applyProtection="1">
      <protection locked="0"/>
    </xf>
    <xf numFmtId="0" fontId="11" fillId="0" borderId="0" xfId="75" applyFont="1" applyAlignment="1" applyProtection="1">
      <alignment horizontal="center"/>
      <protection locked="0"/>
    </xf>
    <xf numFmtId="0" fontId="31" fillId="0" borderId="0" xfId="75" applyFont="1" applyProtection="1">
      <protection locked="0"/>
    </xf>
    <xf numFmtId="0" fontId="0" fillId="0" borderId="0" xfId="75" applyFont="1" applyProtection="1">
      <protection locked="0"/>
    </xf>
    <xf numFmtId="0" fontId="0" fillId="0" borderId="0" xfId="75" applyFont="1" applyAlignment="1" applyProtection="1">
      <alignment horizontal="center"/>
      <protection locked="0"/>
    </xf>
    <xf numFmtId="0" fontId="36" fillId="0" borderId="0" xfId="75" applyFont="1" applyAlignment="1" applyProtection="1">
      <alignment horizontal="center"/>
      <protection locked="0"/>
    </xf>
    <xf numFmtId="0" fontId="11" fillId="0" borderId="0" xfId="75" applyFont="1" applyBorder="1" applyProtection="1">
      <protection locked="0"/>
    </xf>
    <xf numFmtId="31" fontId="11" fillId="0" borderId="0" xfId="75" applyNumberFormat="1" applyFont="1" applyProtection="1">
      <protection locked="0"/>
    </xf>
    <xf numFmtId="0" fontId="18" fillId="0" borderId="25" xfId="75" applyFont="1" applyBorder="1" applyAlignment="1" applyProtection="1">
      <alignment horizontal="center" vertical="top" wrapText="1"/>
      <protection locked="0"/>
    </xf>
    <xf numFmtId="0" fontId="18" fillId="0" borderId="27" xfId="75" applyFont="1" applyBorder="1" applyAlignment="1" applyProtection="1">
      <alignment horizontal="left" vertical="top" wrapText="1"/>
      <protection locked="0"/>
    </xf>
    <xf numFmtId="0" fontId="11" fillId="0" borderId="25" xfId="75" applyFont="1" applyBorder="1" applyAlignment="1" applyProtection="1">
      <alignment horizontal="center" vertical="top" wrapText="1"/>
      <protection locked="0"/>
    </xf>
    <xf numFmtId="43" fontId="38" fillId="0" borderId="25" xfId="75" applyNumberFormat="1" applyFont="1" applyBorder="1" applyAlignment="1" applyProtection="1">
      <alignment horizontal="left" vertical="top" wrapText="1"/>
      <protection locked="0"/>
    </xf>
    <xf numFmtId="0" fontId="11" fillId="0" borderId="27" xfId="75" applyFont="1" applyBorder="1" applyAlignment="1" applyProtection="1">
      <alignment horizontal="left" vertical="top" wrapText="1"/>
      <protection locked="0"/>
    </xf>
    <xf numFmtId="43" fontId="38" fillId="8" borderId="25" xfId="75" applyNumberFormat="1" applyFont="1" applyFill="1" applyBorder="1" applyAlignment="1" applyProtection="1">
      <alignment horizontal="left" vertical="top" wrapText="1"/>
    </xf>
    <xf numFmtId="0" fontId="18" fillId="0" borderId="27" xfId="75" applyFont="1" applyBorder="1" applyAlignment="1" applyProtection="1">
      <alignment horizontal="center" vertical="top" wrapText="1"/>
      <protection locked="0"/>
    </xf>
    <xf numFmtId="0" fontId="18" fillId="0" borderId="36" xfId="75" applyFont="1" applyBorder="1" applyAlignment="1" applyProtection="1">
      <alignment horizontal="left" vertical="top" wrapText="1"/>
      <protection locked="0"/>
    </xf>
    <xf numFmtId="0" fontId="11" fillId="0" borderId="32" xfId="75" applyFont="1" applyBorder="1" applyAlignment="1" applyProtection="1">
      <alignment horizontal="center" vertical="top" wrapText="1"/>
      <protection locked="0"/>
    </xf>
    <xf numFmtId="43" fontId="38" fillId="8" borderId="32" xfId="75" applyNumberFormat="1" applyFont="1" applyFill="1" applyBorder="1" applyAlignment="1" applyProtection="1">
      <alignment horizontal="left" vertical="top" wrapText="1"/>
    </xf>
    <xf numFmtId="0" fontId="39" fillId="0" borderId="0" xfId="0" applyFont="1" applyBorder="1" applyAlignment="1" applyProtection="1">
      <alignment horizontal="left"/>
      <protection locked="0"/>
    </xf>
    <xf numFmtId="0" fontId="40" fillId="0" borderId="0" xfId="75" applyFont="1" applyProtection="1"/>
    <xf numFmtId="43" fontId="40" fillId="0" borderId="0" xfId="75" applyNumberFormat="1" applyFont="1" applyProtection="1"/>
    <xf numFmtId="198" fontId="40" fillId="0" borderId="0" xfId="75" applyNumberFormat="1" applyFont="1" applyProtection="1"/>
    <xf numFmtId="0" fontId="31" fillId="0" borderId="0" xfId="75" applyFont="1" applyAlignment="1" applyProtection="1">
      <alignment horizontal="center"/>
    </xf>
    <xf numFmtId="0" fontId="11" fillId="0" borderId="0" xfId="75" applyFont="1" applyAlignment="1" applyProtection="1">
      <alignment horizontal="right"/>
      <protection locked="0"/>
    </xf>
    <xf numFmtId="43" fontId="38" fillId="8" borderId="26" xfId="75" applyNumberFormat="1" applyFont="1" applyFill="1" applyBorder="1" applyAlignment="1" applyProtection="1">
      <alignment horizontal="left" vertical="top" wrapText="1"/>
    </xf>
    <xf numFmtId="43" fontId="38" fillId="8" borderId="33" xfId="75" applyNumberFormat="1" applyFont="1" applyFill="1" applyBorder="1" applyAlignment="1" applyProtection="1">
      <alignment horizontal="left" vertical="top" wrapText="1"/>
    </xf>
    <xf numFmtId="43" fontId="0" fillId="0" borderId="0" xfId="75" applyNumberFormat="1" applyFont="1" applyProtection="1">
      <protection locked="0"/>
    </xf>
    <xf numFmtId="0" fontId="11" fillId="0" borderId="0" xfId="75" applyFont="1" applyFill="1" applyProtection="1">
      <protection locked="0"/>
    </xf>
    <xf numFmtId="31" fontId="11" fillId="0" borderId="0" xfId="75" applyNumberFormat="1" applyFont="1" applyFill="1" applyBorder="1" applyAlignment="1" applyProtection="1">
      <alignment horizontal="right"/>
      <protection locked="0"/>
    </xf>
    <xf numFmtId="0" fontId="11" fillId="0" borderId="0" xfId="75" applyFont="1" applyFill="1" applyBorder="1" applyProtection="1">
      <protection locked="0"/>
    </xf>
    <xf numFmtId="0" fontId="11" fillId="0" borderId="0" xfId="75" applyFont="1" applyFill="1" applyBorder="1" applyAlignment="1" applyProtection="1">
      <alignment horizontal="right"/>
      <protection locked="0"/>
    </xf>
    <xf numFmtId="43" fontId="11" fillId="8" borderId="39" xfId="75" applyNumberFormat="1" applyFont="1" applyFill="1" applyBorder="1" applyAlignment="1" applyProtection="1">
      <alignment horizontal="left" vertical="top" wrapText="1"/>
    </xf>
    <xf numFmtId="43" fontId="41" fillId="0" borderId="25" xfId="60" applyFont="1" applyFill="1" applyBorder="1" applyAlignment="1" applyProtection="1">
      <alignment horizontal="right" vertical="center"/>
      <protection locked="0"/>
    </xf>
    <xf numFmtId="0" fontId="43" fillId="0" borderId="0" xfId="0" applyFont="1" applyFill="1" applyProtection="1">
      <alignment vertical="center"/>
      <protection locked="0"/>
    </xf>
    <xf numFmtId="0" fontId="38" fillId="4" borderId="0" xfId="0" applyFont="1" applyFill="1" applyProtection="1">
      <alignment vertical="center"/>
    </xf>
    <xf numFmtId="0" fontId="13" fillId="4" borderId="0" xfId="0" applyFont="1" applyFill="1" applyProtection="1">
      <alignment vertical="center"/>
    </xf>
    <xf numFmtId="0" fontId="0" fillId="4" borderId="0" xfId="0" applyFont="1" applyFill="1" applyProtection="1">
      <alignment vertical="center"/>
    </xf>
    <xf numFmtId="0" fontId="0" fillId="4" borderId="0" xfId="0" applyFont="1" applyFill="1" applyAlignment="1" applyProtection="1">
      <alignment horizontal="center" vertical="center"/>
    </xf>
    <xf numFmtId="43" fontId="0" fillId="4" borderId="0" xfId="3" applyFont="1" applyFill="1" applyProtection="1">
      <alignment vertical="center"/>
    </xf>
    <xf numFmtId="0" fontId="0" fillId="4" borderId="0" xfId="0" applyFill="1" applyProtection="1">
      <alignment vertical="center"/>
    </xf>
    <xf numFmtId="43" fontId="0" fillId="4" borderId="0" xfId="3" applyFont="1" applyFill="1" applyAlignment="1" applyProtection="1"/>
    <xf numFmtId="0" fontId="38" fillId="4" borderId="0" xfId="0" applyFont="1" applyFill="1" applyAlignment="1" applyProtection="1">
      <alignment horizontal="right"/>
    </xf>
    <xf numFmtId="0" fontId="18" fillId="4" borderId="34"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43" fontId="18" fillId="4" borderId="21" xfId="3"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43" fontId="11" fillId="4" borderId="27" xfId="0" applyNumberFormat="1" applyFont="1" applyFill="1" applyBorder="1" applyAlignment="1" applyProtection="1">
      <alignment vertical="center"/>
    </xf>
    <xf numFmtId="0" fontId="38" fillId="4" borderId="25" xfId="0" applyFont="1" applyFill="1" applyBorder="1" applyAlignment="1" applyProtection="1">
      <alignment horizontal="center"/>
    </xf>
    <xf numFmtId="43" fontId="11" fillId="9" borderId="25" xfId="3" applyFont="1" applyFill="1" applyBorder="1" applyAlignment="1" applyProtection="1"/>
    <xf numFmtId="43" fontId="11" fillId="9" borderId="26" xfId="3" applyFont="1" applyFill="1" applyBorder="1" applyAlignment="1" applyProtection="1"/>
    <xf numFmtId="43" fontId="11" fillId="4" borderId="27" xfId="0" applyNumberFormat="1" applyFont="1" applyFill="1" applyBorder="1" applyAlignment="1" applyProtection="1">
      <alignment horizontal="left" vertical="center" indent="1"/>
    </xf>
    <xf numFmtId="43" fontId="11" fillId="4" borderId="25" xfId="3" applyFont="1" applyFill="1" applyBorder="1" applyProtection="1">
      <alignment vertical="center"/>
      <protection locked="0"/>
    </xf>
    <xf numFmtId="43" fontId="11" fillId="4" borderId="26" xfId="3" applyFont="1" applyFill="1" applyBorder="1" applyProtection="1">
      <alignment vertical="center"/>
      <protection locked="0"/>
    </xf>
    <xf numFmtId="43" fontId="11" fillId="4" borderId="26" xfId="3" applyFont="1" applyFill="1" applyBorder="1" applyAlignment="1" applyProtection="1">
      <protection locked="0"/>
    </xf>
    <xf numFmtId="43" fontId="11" fillId="4" borderId="25" xfId="3" applyFont="1" applyFill="1" applyBorder="1" applyAlignment="1" applyProtection="1">
      <protection locked="0"/>
    </xf>
    <xf numFmtId="43" fontId="29" fillId="4" borderId="27" xfId="0" applyNumberFormat="1" applyFont="1" applyFill="1" applyBorder="1" applyAlignment="1" applyProtection="1">
      <alignment horizontal="left" vertical="center" indent="1"/>
    </xf>
    <xf numFmtId="0" fontId="11" fillId="4" borderId="27" xfId="0" applyFont="1" applyFill="1" applyBorder="1" applyAlignment="1" applyProtection="1">
      <alignment horizontal="left" vertical="center"/>
    </xf>
    <xf numFmtId="187" fontId="11" fillId="4" borderId="25" xfId="3" applyNumberFormat="1" applyFont="1" applyFill="1" applyBorder="1" applyAlignment="1" applyProtection="1">
      <alignment vertical="center"/>
      <protection locked="0"/>
    </xf>
    <xf numFmtId="43" fontId="11" fillId="4" borderId="25" xfId="3" applyFont="1" applyFill="1" applyBorder="1" applyAlignment="1" applyProtection="1"/>
    <xf numFmtId="43" fontId="11" fillId="4" borderId="26" xfId="3" applyFont="1" applyFill="1" applyBorder="1" applyAlignment="1" applyProtection="1"/>
    <xf numFmtId="43" fontId="11" fillId="4" borderId="36" xfId="0" applyNumberFormat="1" applyFont="1" applyFill="1" applyBorder="1" applyAlignment="1" applyProtection="1">
      <alignment vertical="center"/>
    </xf>
    <xf numFmtId="0" fontId="38" fillId="4" borderId="32" xfId="0" applyFont="1" applyFill="1" applyBorder="1" applyAlignment="1" applyProtection="1">
      <alignment horizontal="center"/>
    </xf>
    <xf numFmtId="43" fontId="11" fillId="4" borderId="32" xfId="3" applyFont="1" applyFill="1" applyBorder="1" applyAlignment="1" applyProtection="1"/>
    <xf numFmtId="43" fontId="11" fillId="4" borderId="33" xfId="3" applyFont="1" applyFill="1" applyBorder="1" applyAlignment="1" applyProtection="1"/>
    <xf numFmtId="0" fontId="11" fillId="4" borderId="0" xfId="0" applyFont="1" applyFill="1" applyBorder="1" applyAlignment="1" applyProtection="1">
      <alignment horizontal="left"/>
    </xf>
    <xf numFmtId="0" fontId="11" fillId="4" borderId="0" xfId="0" applyFont="1" applyFill="1" applyBorder="1" applyProtection="1">
      <alignment vertical="center"/>
    </xf>
    <xf numFmtId="0" fontId="42" fillId="4" borderId="0" xfId="0" applyFont="1" applyFill="1" applyProtection="1">
      <alignment vertical="center"/>
    </xf>
    <xf numFmtId="0" fontId="42" fillId="4" borderId="0" xfId="0" applyFont="1" applyFill="1" applyAlignment="1" applyProtection="1">
      <alignment horizontal="center" vertical="center"/>
    </xf>
    <xf numFmtId="43" fontId="42" fillId="4" borderId="0" xfId="3" applyFont="1" applyFill="1" applyProtection="1">
      <alignment vertical="center"/>
    </xf>
    <xf numFmtId="0" fontId="7" fillId="4" borderId="0" xfId="0" applyFont="1" applyFill="1" applyProtection="1">
      <alignment vertical="center"/>
    </xf>
    <xf numFmtId="0" fontId="39" fillId="4" borderId="0" xfId="0" applyFont="1" applyFill="1" applyBorder="1" applyAlignment="1" applyProtection="1">
      <alignment horizontal="left"/>
    </xf>
    <xf numFmtId="0" fontId="13" fillId="4" borderId="0" xfId="0" applyFont="1" applyFill="1" applyAlignment="1" applyProtection="1">
      <alignment horizontal="center" vertical="center"/>
    </xf>
    <xf numFmtId="43" fontId="13" fillId="4" borderId="0" xfId="3" applyFont="1" applyFill="1" applyProtection="1">
      <alignment vertical="center"/>
    </xf>
    <xf numFmtId="180" fontId="0" fillId="4" borderId="0" xfId="3" applyNumberFormat="1" applyFont="1" applyFill="1" applyProtection="1">
      <alignment vertical="center"/>
    </xf>
    <xf numFmtId="0" fontId="38" fillId="10" borderId="0" xfId="0" applyFont="1" applyFill="1" applyProtection="1">
      <alignment vertical="center"/>
    </xf>
    <xf numFmtId="0" fontId="38" fillId="0" borderId="0" xfId="0" applyFont="1" applyFill="1" applyProtection="1">
      <alignment vertical="center"/>
    </xf>
    <xf numFmtId="43" fontId="0" fillId="0" borderId="0" xfId="3" applyFont="1" applyFill="1" applyProtection="1">
      <alignment vertical="center"/>
    </xf>
    <xf numFmtId="43" fontId="0" fillId="0" borderId="0" xfId="3" applyFont="1" applyFill="1" applyAlignment="1" applyProtection="1"/>
    <xf numFmtId="43" fontId="18" fillId="0" borderId="21" xfId="3" applyFont="1" applyFill="1" applyBorder="1" applyAlignment="1" applyProtection="1">
      <alignment horizontal="center" vertical="center" wrapText="1"/>
    </xf>
    <xf numFmtId="43" fontId="11" fillId="0" borderId="25" xfId="3" applyFont="1" applyFill="1" applyBorder="1" applyProtection="1">
      <alignment vertical="center"/>
      <protection locked="0"/>
    </xf>
    <xf numFmtId="43" fontId="11" fillId="0" borderId="25" xfId="3" applyFont="1" applyFill="1" applyBorder="1" applyAlignment="1" applyProtection="1">
      <alignment vertical="center"/>
      <protection locked="0"/>
    </xf>
    <xf numFmtId="187" fontId="11" fillId="0" borderId="25" xfId="3" applyNumberFormat="1" applyFont="1" applyFill="1" applyBorder="1" applyAlignment="1" applyProtection="1">
      <alignment vertical="center"/>
      <protection locked="0"/>
    </xf>
    <xf numFmtId="43" fontId="11" fillId="0" borderId="25" xfId="3" applyFont="1" applyFill="1" applyBorder="1" applyAlignment="1" applyProtection="1">
      <protection locked="0"/>
    </xf>
    <xf numFmtId="43" fontId="11" fillId="0" borderId="25" xfId="3" applyFont="1" applyFill="1" applyBorder="1" applyAlignment="1" applyProtection="1"/>
    <xf numFmtId="43" fontId="38" fillId="4" borderId="0" xfId="0" applyNumberFormat="1" applyFont="1" applyFill="1" applyProtection="1">
      <alignment vertical="center"/>
    </xf>
    <xf numFmtId="43" fontId="11" fillId="0" borderId="32" xfId="3" applyFont="1" applyFill="1" applyBorder="1" applyAlignment="1" applyProtection="1"/>
    <xf numFmtId="0" fontId="11" fillId="0" borderId="0" xfId="0" applyFont="1" applyFill="1" applyBorder="1" applyProtection="1">
      <alignment vertical="center"/>
    </xf>
    <xf numFmtId="43" fontId="13" fillId="4" borderId="0" xfId="0" applyNumberFormat="1" applyFont="1" applyFill="1" applyProtection="1">
      <alignment vertical="center"/>
    </xf>
    <xf numFmtId="43" fontId="42" fillId="0" borderId="0" xfId="3" applyFont="1" applyFill="1" applyProtection="1">
      <alignment vertical="center"/>
    </xf>
    <xf numFmtId="43" fontId="0" fillId="4" borderId="0" xfId="0" applyNumberFormat="1" applyFont="1" applyFill="1" applyProtection="1">
      <alignment vertical="center"/>
    </xf>
    <xf numFmtId="43" fontId="13" fillId="0" borderId="0" xfId="3" applyFont="1" applyFill="1" applyProtection="1">
      <alignment vertical="center"/>
    </xf>
    <xf numFmtId="180" fontId="0" fillId="0" borderId="0" xfId="3" applyNumberFormat="1" applyFont="1" applyFill="1" applyProtection="1">
      <alignment vertical="center"/>
    </xf>
    <xf numFmtId="43" fontId="45" fillId="0" borderId="0" xfId="0" applyNumberFormat="1" applyFont="1" applyFill="1" applyAlignment="1" applyProtection="1">
      <alignment horizontal="center" vertical="center" wrapText="1"/>
      <protection locked="0"/>
    </xf>
    <xf numFmtId="0" fontId="11" fillId="0" borderId="0" xfId="0" applyFont="1" applyFill="1" applyProtection="1">
      <alignment vertical="center"/>
      <protection locked="0"/>
    </xf>
    <xf numFmtId="0" fontId="18" fillId="0" borderId="0" xfId="0" applyFont="1" applyFill="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protection locked="0"/>
    </xf>
    <xf numFmtId="0" fontId="46" fillId="0" borderId="0" xfId="0" applyFont="1" applyFill="1" applyAlignment="1" applyProtection="1">
      <alignment horizontal="center"/>
      <protection locked="0"/>
    </xf>
    <xf numFmtId="43" fontId="7" fillId="0" borderId="0" xfId="0" applyNumberFormat="1" applyFont="1" applyFill="1" applyAlignment="1" applyProtection="1">
      <alignment horizontal="center"/>
      <protection locked="0"/>
    </xf>
    <xf numFmtId="0" fontId="38" fillId="0" borderId="0" xfId="0" applyFont="1" applyFill="1" applyAlignment="1" applyProtection="1">
      <alignment horizontal="right" vertical="center"/>
      <protection locked="0"/>
    </xf>
    <xf numFmtId="31" fontId="9" fillId="0" borderId="19" xfId="0" applyNumberFormat="1" applyFont="1" applyFill="1" applyBorder="1" applyAlignment="1" applyProtection="1">
      <alignment horizontal="center" vertical="center"/>
      <protection locked="0"/>
    </xf>
    <xf numFmtId="31" fontId="11" fillId="0" borderId="19" xfId="0" applyNumberFormat="1" applyFont="1" applyFill="1" applyBorder="1" applyAlignment="1" applyProtection="1">
      <alignment horizontal="center" vertical="center"/>
      <protection locked="0"/>
    </xf>
    <xf numFmtId="43" fontId="18" fillId="0" borderId="34" xfId="0" applyNumberFormat="1"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protection locked="0"/>
    </xf>
    <xf numFmtId="31" fontId="18" fillId="0" borderId="21" xfId="0" applyNumberFormat="1" applyFont="1" applyFill="1" applyBorder="1" applyAlignment="1" applyProtection="1">
      <alignment horizontal="center" vertical="center" wrapText="1"/>
      <protection locked="0"/>
    </xf>
    <xf numFmtId="43" fontId="18" fillId="0" borderId="21" xfId="0" applyNumberFormat="1" applyFont="1" applyFill="1" applyBorder="1" applyAlignment="1" applyProtection="1">
      <alignment horizontal="center" vertical="center" wrapText="1"/>
      <protection locked="0"/>
    </xf>
    <xf numFmtId="31" fontId="18" fillId="0" borderId="23" xfId="0" applyNumberFormat="1" applyFont="1" applyFill="1" applyBorder="1" applyAlignment="1" applyProtection="1">
      <alignment horizontal="center" vertical="center" wrapText="1"/>
      <protection locked="0"/>
    </xf>
    <xf numFmtId="43" fontId="18" fillId="0" borderId="27" xfId="0" applyNumberFormat="1" applyFont="1" applyFill="1" applyBorder="1" applyAlignment="1" applyProtection="1">
      <alignment horizontal="left" vertical="center" wrapText="1"/>
      <protection locked="0"/>
    </xf>
    <xf numFmtId="0" fontId="11" fillId="0" borderId="25" xfId="0" applyFont="1" applyFill="1" applyBorder="1" applyAlignment="1" applyProtection="1">
      <alignment horizontal="center" vertical="center"/>
      <protection locked="0"/>
    </xf>
    <xf numFmtId="31" fontId="18" fillId="0" borderId="25" xfId="0" applyNumberFormat="1" applyFont="1" applyFill="1" applyBorder="1" applyAlignment="1" applyProtection="1">
      <alignment horizontal="center" vertical="center" wrapText="1"/>
      <protection locked="0"/>
    </xf>
    <xf numFmtId="0" fontId="18" fillId="0" borderId="25" xfId="5" applyFont="1" applyFill="1" applyBorder="1" applyAlignment="1" applyProtection="1">
      <alignment horizontal="left" vertical="center"/>
      <protection locked="0"/>
    </xf>
    <xf numFmtId="31" fontId="18" fillId="0" borderId="26" xfId="0" applyNumberFormat="1" applyFont="1" applyFill="1" applyBorder="1" applyAlignment="1" applyProtection="1">
      <alignment horizontal="center" vertical="center" wrapText="1"/>
      <protection locked="0"/>
    </xf>
    <xf numFmtId="0" fontId="11" fillId="0" borderId="27" xfId="5" applyFont="1" applyFill="1" applyBorder="1" applyAlignment="1" applyProtection="1">
      <alignment horizontal="left" vertical="center" indent="1"/>
      <protection locked="0"/>
    </xf>
    <xf numFmtId="0" fontId="11" fillId="0" borderId="25" xfId="5" applyFont="1" applyFill="1" applyBorder="1" applyAlignment="1" applyProtection="1">
      <alignment horizontal="center" vertical="center"/>
      <protection locked="0"/>
    </xf>
    <xf numFmtId="0" fontId="11" fillId="0" borderId="25" xfId="5" applyFont="1" applyFill="1" applyBorder="1" applyAlignment="1" applyProtection="1">
      <alignment horizontal="left" vertical="center" indent="1"/>
      <protection locked="0"/>
    </xf>
    <xf numFmtId="43" fontId="11" fillId="0" borderId="26" xfId="3" applyFont="1" applyFill="1" applyBorder="1" applyAlignment="1" applyProtection="1">
      <alignment vertical="center" shrinkToFit="1"/>
      <protection locked="0"/>
    </xf>
    <xf numFmtId="0" fontId="11" fillId="0" borderId="25" xfId="5" applyFont="1" applyFill="1" applyBorder="1" applyAlignment="1" applyProtection="1">
      <alignment horizontal="left" vertical="center" indent="1"/>
    </xf>
    <xf numFmtId="197" fontId="11" fillId="0" borderId="25" xfId="3" applyNumberFormat="1" applyFont="1" applyFill="1" applyBorder="1" applyAlignment="1" applyProtection="1">
      <alignment vertical="center"/>
      <protection locked="0"/>
    </xf>
    <xf numFmtId="0" fontId="11" fillId="0" borderId="27" xfId="5" applyFont="1" applyFill="1" applyBorder="1" applyAlignment="1" applyProtection="1">
      <alignment horizontal="left" vertical="center" indent="3"/>
      <protection locked="0"/>
    </xf>
    <xf numFmtId="0" fontId="18" fillId="0" borderId="27" xfId="5" applyFont="1" applyFill="1" applyBorder="1" applyAlignment="1" applyProtection="1">
      <alignment horizontal="center" vertical="center"/>
      <protection locked="0"/>
    </xf>
    <xf numFmtId="43" fontId="11" fillId="8" borderId="25" xfId="3" applyFont="1" applyFill="1" applyBorder="1" applyAlignment="1" applyProtection="1">
      <alignment vertical="center"/>
    </xf>
    <xf numFmtId="0" fontId="11" fillId="0" borderId="25" xfId="0" applyFont="1" applyFill="1" applyBorder="1" applyAlignment="1">
      <alignment horizontal="left" vertical="center" indent="1"/>
    </xf>
    <xf numFmtId="43" fontId="11" fillId="0" borderId="25" xfId="3" applyFont="1" applyFill="1" applyBorder="1" applyAlignment="1" applyProtection="1">
      <alignment vertical="center" shrinkToFit="1"/>
      <protection locked="0"/>
    </xf>
    <xf numFmtId="0" fontId="18" fillId="0" borderId="25" xfId="5" applyFont="1" applyFill="1" applyBorder="1" applyAlignment="1" applyProtection="1">
      <alignment horizontal="center" vertical="center"/>
      <protection locked="0"/>
    </xf>
    <xf numFmtId="43" fontId="11" fillId="8" borderId="26" xfId="3" applyFont="1" applyFill="1" applyBorder="1" applyAlignment="1" applyProtection="1">
      <alignment vertical="center"/>
    </xf>
    <xf numFmtId="43" fontId="11" fillId="0" borderId="26" xfId="3" applyFont="1" applyFill="1" applyBorder="1" applyAlignment="1" applyProtection="1">
      <alignment vertical="center"/>
      <protection locked="0"/>
    </xf>
    <xf numFmtId="0" fontId="47" fillId="0" borderId="25" xfId="0" applyFont="1" applyFill="1" applyBorder="1" applyAlignment="1" applyProtection="1">
      <alignment horizontal="left" vertical="top" wrapText="1"/>
      <protection locked="0"/>
    </xf>
    <xf numFmtId="0" fontId="47" fillId="0" borderId="26" xfId="0" applyFont="1" applyFill="1" applyBorder="1" applyAlignment="1" applyProtection="1">
      <alignment horizontal="left" vertical="top" shrinkToFit="1"/>
      <protection locked="0"/>
    </xf>
    <xf numFmtId="0" fontId="11" fillId="0" borderId="27" xfId="5" applyFont="1" applyFill="1" applyBorder="1" applyAlignment="1" applyProtection="1">
      <alignment vertical="center"/>
      <protection locked="0"/>
    </xf>
    <xf numFmtId="0" fontId="42" fillId="0" borderId="27" xfId="5" applyFont="1" applyFill="1" applyBorder="1" applyAlignment="1" applyProtection="1">
      <alignment horizontal="center" vertical="center"/>
      <protection locked="0"/>
    </xf>
    <xf numFmtId="0" fontId="18" fillId="0" borderId="25" xfId="5" applyFont="1" applyFill="1" applyBorder="1" applyAlignment="1" applyProtection="1">
      <alignment horizontal="left" vertical="center" indent="1"/>
      <protection locked="0"/>
    </xf>
    <xf numFmtId="0" fontId="18" fillId="0" borderId="36" xfId="5" applyFont="1" applyFill="1" applyBorder="1" applyAlignment="1" applyProtection="1">
      <alignment horizontal="center" vertical="center"/>
      <protection locked="0"/>
    </xf>
    <xf numFmtId="0" fontId="11" fillId="0" borderId="32" xfId="5" applyFont="1" applyFill="1" applyBorder="1" applyAlignment="1" applyProtection="1">
      <alignment horizontal="center" vertical="center"/>
      <protection locked="0"/>
    </xf>
    <xf numFmtId="43" fontId="11" fillId="8" borderId="32" xfId="3" applyFont="1" applyFill="1" applyBorder="1" applyAlignment="1" applyProtection="1">
      <alignment vertical="center"/>
    </xf>
    <xf numFmtId="0" fontId="18" fillId="0" borderId="32" xfId="5"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protection locked="0"/>
    </xf>
    <xf numFmtId="43" fontId="11" fillId="8" borderId="33" xfId="3" applyFont="1" applyFill="1" applyBorder="1" applyAlignment="1" applyProtection="1">
      <alignment vertical="center"/>
    </xf>
    <xf numFmtId="0" fontId="11" fillId="0" borderId="0" xfId="0" applyFont="1" applyFill="1" applyBorder="1" applyAlignment="1" applyProtection="1">
      <alignment horizontal="left"/>
      <protection locked="0"/>
    </xf>
    <xf numFmtId="0" fontId="11" fillId="0" borderId="0" xfId="0" applyFont="1" applyFill="1" applyBorder="1" applyProtection="1">
      <alignment vertical="center"/>
      <protection locked="0"/>
    </xf>
    <xf numFmtId="43" fontId="11" fillId="0" borderId="0" xfId="0" applyNumberFormat="1" applyFont="1" applyFill="1" applyProtection="1">
      <alignment vertical="center"/>
      <protection locked="0"/>
    </xf>
    <xf numFmtId="43" fontId="43" fillId="0" borderId="0" xfId="0" applyNumberFormat="1" applyFont="1" applyFill="1" applyProtection="1">
      <alignment vertical="center"/>
    </xf>
    <xf numFmtId="200" fontId="48" fillId="2" borderId="0" xfId="3" applyNumberFormat="1" applyFont="1" applyFill="1" applyAlignment="1" applyProtection="1">
      <alignment vertical="center" wrapText="1"/>
      <protection locked="0"/>
    </xf>
    <xf numFmtId="0" fontId="0" fillId="2" borderId="0" xfId="0" applyFill="1" applyAlignment="1" applyProtection="1">
      <alignment vertical="center" wrapText="1"/>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wrapText="1"/>
      <protection locked="0"/>
    </xf>
    <xf numFmtId="43" fontId="45" fillId="2" borderId="0" xfId="0" applyNumberFormat="1" applyFont="1" applyFill="1" applyAlignment="1" applyProtection="1">
      <alignment horizontal="center" vertical="center" wrapText="1"/>
      <protection locked="0"/>
    </xf>
    <xf numFmtId="200" fontId="11" fillId="2" borderId="0" xfId="3" applyNumberFormat="1" applyFont="1" applyFill="1" applyProtection="1">
      <alignment vertical="center"/>
      <protection locked="0"/>
    </xf>
    <xf numFmtId="43" fontId="11" fillId="2" borderId="0" xfId="0" applyNumberFormat="1" applyFont="1" applyFill="1" applyProtection="1">
      <alignment vertical="center"/>
      <protection locked="0"/>
    </xf>
    <xf numFmtId="200" fontId="11" fillId="8" borderId="0" xfId="3" applyNumberFormat="1" applyFont="1" applyFill="1" applyBorder="1" applyAlignment="1" applyProtection="1">
      <alignment vertical="center"/>
      <protection locked="0"/>
    </xf>
    <xf numFmtId="194" fontId="11" fillId="2" borderId="0" xfId="0" applyNumberFormat="1" applyFont="1" applyFill="1" applyProtection="1">
      <alignment vertical="center"/>
      <protection locked="0"/>
    </xf>
    <xf numFmtId="0" fontId="18" fillId="2" borderId="0" xfId="0" applyFont="1" applyFill="1" applyProtection="1">
      <alignment vertical="center"/>
      <protection locked="0"/>
    </xf>
    <xf numFmtId="0" fontId="11" fillId="2" borderId="0" xfId="0" applyFont="1" applyFill="1">
      <alignment vertical="center"/>
    </xf>
    <xf numFmtId="0" fontId="18" fillId="4" borderId="25" xfId="0" applyFont="1" applyFill="1" applyBorder="1" applyAlignment="1">
      <alignment horizontal="center" vertical="center"/>
    </xf>
    <xf numFmtId="0" fontId="32" fillId="4" borderId="25" xfId="4" applyFont="1" applyFill="1" applyBorder="1" applyAlignment="1" applyProtection="1">
      <alignment horizontal="center" vertical="center"/>
    </xf>
    <xf numFmtId="0" fontId="11" fillId="4" borderId="25" xfId="0" applyFont="1" applyFill="1" applyBorder="1" applyAlignment="1">
      <alignment horizontal="center" vertical="center"/>
    </xf>
    <xf numFmtId="43" fontId="11" fillId="4" borderId="25" xfId="0" applyNumberFormat="1" applyFont="1" applyFill="1" applyBorder="1" applyAlignment="1">
      <alignment horizontal="center" vertical="center"/>
    </xf>
    <xf numFmtId="43" fontId="11" fillId="4" borderId="25" xfId="0" applyNumberFormat="1" applyFont="1" applyFill="1" applyBorder="1">
      <alignment vertical="center"/>
    </xf>
    <xf numFmtId="0" fontId="11" fillId="4" borderId="25" xfId="0" applyFont="1" applyFill="1" applyBorder="1">
      <alignment vertical="center"/>
    </xf>
    <xf numFmtId="0" fontId="11" fillId="2" borderId="25" xfId="0" applyFont="1" applyFill="1" applyBorder="1" applyAlignment="1">
      <alignment horizontal="center" vertical="center"/>
    </xf>
    <xf numFmtId="43" fontId="11" fillId="2" borderId="25" xfId="0" applyNumberFormat="1" applyFont="1" applyFill="1" applyBorder="1" applyAlignment="1">
      <alignment horizontal="center" vertical="center"/>
    </xf>
    <xf numFmtId="43" fontId="11" fillId="2" borderId="25" xfId="0" applyNumberFormat="1" applyFont="1" applyFill="1" applyBorder="1">
      <alignment vertical="center"/>
    </xf>
    <xf numFmtId="0" fontId="11" fillId="2" borderId="25" xfId="0" applyFont="1" applyFill="1" applyBorder="1">
      <alignment vertical="center"/>
    </xf>
    <xf numFmtId="0" fontId="11" fillId="2" borderId="0" xfId="0" applyFont="1" applyFill="1" applyBorder="1" applyAlignment="1">
      <alignment horizontal="center" vertical="center"/>
    </xf>
    <xf numFmtId="0" fontId="18" fillId="2" borderId="0" xfId="0" applyFont="1" applyFill="1">
      <alignment vertical="center"/>
    </xf>
    <xf numFmtId="0" fontId="11" fillId="11" borderId="25" xfId="0" applyFont="1" applyFill="1" applyBorder="1" applyAlignment="1">
      <alignment horizontal="center" vertical="center"/>
    </xf>
    <xf numFmtId="0" fontId="51" fillId="11" borderId="25" xfId="0" applyFont="1" applyFill="1" applyBorder="1" applyAlignment="1">
      <alignment horizontal="center"/>
    </xf>
    <xf numFmtId="0" fontId="32" fillId="2" borderId="25" xfId="4" applyFont="1" applyFill="1" applyBorder="1" applyAlignment="1" applyProtection="1">
      <alignment horizontal="left"/>
    </xf>
    <xf numFmtId="0" fontId="11" fillId="11" borderId="25" xfId="0" applyFont="1" applyFill="1" applyBorder="1" applyAlignment="1">
      <alignment horizontal="center"/>
    </xf>
    <xf numFmtId="0" fontId="11" fillId="2" borderId="25" xfId="0" applyFont="1" applyFill="1" applyBorder="1" applyAlignment="1">
      <alignment horizontal="center"/>
    </xf>
    <xf numFmtId="0" fontId="11" fillId="2" borderId="25" xfId="0" applyFont="1" applyFill="1" applyBorder="1" applyAlignment="1">
      <alignment horizontal="left"/>
    </xf>
    <xf numFmtId="0" fontId="52" fillId="2" borderId="0"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0" xfId="0" applyFont="1" applyFill="1" applyBorder="1" applyAlignment="1">
      <alignment horizontal="left" vertical="center" wrapText="1"/>
    </xf>
    <xf numFmtId="43" fontId="11" fillId="5" borderId="0" xfId="0" applyNumberFormat="1" applyFont="1" applyFill="1" applyProtection="1">
      <alignment vertical="center"/>
      <protection locked="0"/>
    </xf>
    <xf numFmtId="187" fontId="27" fillId="6" borderId="25" xfId="87" applyNumberFormat="1" applyFont="1" applyFill="1" applyBorder="1" applyAlignment="1" applyProtection="1"/>
    <xf numFmtId="0" fontId="79" fillId="15" borderId="0" xfId="67" applyFont="1" applyFill="1" applyBorder="1" applyAlignment="1">
      <alignment horizontal="left" vertical="center"/>
    </xf>
    <xf numFmtId="0" fontId="81" fillId="16" borderId="0" xfId="68" applyFont="1" applyFill="1" applyAlignment="1">
      <alignment vertical="center"/>
    </xf>
    <xf numFmtId="0" fontId="79" fillId="15" borderId="44" xfId="68" applyFont="1" applyFill="1" applyBorder="1" applyAlignment="1">
      <alignment horizontal="center" vertical="center" wrapText="1"/>
    </xf>
    <xf numFmtId="0" fontId="83" fillId="16" borderId="0" xfId="68" applyFont="1" applyFill="1" applyAlignment="1">
      <alignment vertical="center"/>
    </xf>
    <xf numFmtId="0" fontId="80" fillId="17" borderId="45" xfId="68" applyFont="1" applyFill="1" applyBorder="1" applyAlignment="1">
      <alignment vertical="center"/>
    </xf>
    <xf numFmtId="204" fontId="84" fillId="16" borderId="47" xfId="68" applyNumberFormat="1" applyFont="1" applyFill="1" applyBorder="1" applyAlignment="1">
      <alignment horizontal="center" vertical="center"/>
    </xf>
    <xf numFmtId="0" fontId="80" fillId="0" borderId="48" xfId="68" applyFont="1" applyFill="1" applyBorder="1" applyAlignment="1">
      <alignment horizontal="center" vertical="center"/>
    </xf>
    <xf numFmtId="0" fontId="80" fillId="0" borderId="47" xfId="68" applyFont="1" applyFill="1" applyBorder="1" applyAlignment="1">
      <alignment horizontal="center" vertical="center"/>
    </xf>
    <xf numFmtId="204" fontId="84" fillId="0" borderId="47" xfId="68" applyNumberFormat="1" applyFont="1" applyFill="1" applyBorder="1" applyAlignment="1">
      <alignment horizontal="center" vertical="center"/>
    </xf>
    <xf numFmtId="0" fontId="84" fillId="0" borderId="48" xfId="68" applyFont="1" applyFill="1" applyBorder="1" applyAlignment="1">
      <alignment vertical="center"/>
    </xf>
    <xf numFmtId="0" fontId="84" fillId="0" borderId="47" xfId="68" applyFont="1" applyFill="1" applyBorder="1" applyAlignment="1">
      <alignment vertical="center"/>
    </xf>
    <xf numFmtId="204" fontId="84" fillId="0" borderId="48" xfId="68" applyNumberFormat="1" applyFont="1" applyFill="1" applyBorder="1" applyAlignment="1">
      <alignment horizontal="center" vertical="center"/>
    </xf>
    <xf numFmtId="0" fontId="84" fillId="0" borderId="49" xfId="68" applyFont="1" applyFill="1" applyBorder="1" applyAlignment="1">
      <alignment vertical="center"/>
    </xf>
    <xf numFmtId="0" fontId="84" fillId="0" borderId="50" xfId="68" applyFont="1" applyFill="1" applyBorder="1" applyAlignment="1">
      <alignment vertical="center"/>
    </xf>
    <xf numFmtId="0" fontId="84" fillId="0" borderId="49" xfId="68" applyFont="1" applyFill="1" applyBorder="1" applyAlignment="1">
      <alignment horizontal="center" vertical="center"/>
    </xf>
    <xf numFmtId="0" fontId="84" fillId="0" borderId="50" xfId="68" applyFont="1" applyFill="1" applyBorder="1" applyAlignment="1">
      <alignment horizontal="center" vertical="center"/>
    </xf>
    <xf numFmtId="0" fontId="84" fillId="0" borderId="48" xfId="68" applyFont="1" applyFill="1" applyBorder="1" applyAlignment="1">
      <alignment horizontal="center" vertical="center"/>
    </xf>
    <xf numFmtId="0" fontId="84" fillId="0" borderId="49" xfId="68" applyFont="1" applyFill="1" applyBorder="1" applyAlignment="1">
      <alignment horizontal="left" vertical="center"/>
    </xf>
    <xf numFmtId="0" fontId="84" fillId="0" borderId="50" xfId="68" applyFont="1" applyFill="1" applyBorder="1" applyAlignment="1">
      <alignment horizontal="left" vertical="center"/>
    </xf>
    <xf numFmtId="204" fontId="81" fillId="0" borderId="48" xfId="68" applyNumberFormat="1" applyFont="1" applyFill="1" applyBorder="1" applyAlignment="1">
      <alignment horizontal="center" vertical="center"/>
    </xf>
    <xf numFmtId="0" fontId="84" fillId="0" borderId="51" xfId="68" applyFont="1" applyFill="1" applyBorder="1" applyAlignment="1">
      <alignment vertical="center"/>
    </xf>
    <xf numFmtId="0" fontId="84" fillId="0" borderId="52" xfId="68" applyFont="1" applyFill="1" applyBorder="1" applyAlignment="1">
      <alignment vertical="center"/>
    </xf>
    <xf numFmtId="0" fontId="84" fillId="0" borderId="51" xfId="68" applyFont="1" applyFill="1" applyBorder="1" applyAlignment="1">
      <alignment horizontal="center" vertical="center"/>
    </xf>
    <xf numFmtId="0" fontId="80" fillId="0" borderId="51" xfId="68" applyFont="1" applyFill="1" applyBorder="1" applyAlignment="1">
      <alignment vertical="center"/>
    </xf>
    <xf numFmtId="0" fontId="16" fillId="0" borderId="51" xfId="89" applyFont="1" applyFill="1" applyBorder="1" applyAlignment="1" applyProtection="1">
      <alignment horizontal="center" vertical="center"/>
      <protection locked="0"/>
    </xf>
    <xf numFmtId="0" fontId="16" fillId="0" borderId="52" xfId="89" applyFont="1" applyFill="1" applyBorder="1" applyAlignment="1" applyProtection="1">
      <alignment horizontal="center" vertical="center"/>
      <protection locked="0"/>
    </xf>
    <xf numFmtId="0" fontId="17" fillId="0" borderId="51" xfId="89" applyFont="1" applyFill="1" applyBorder="1" applyAlignment="1" applyProtection="1">
      <alignment horizontal="left" vertical="center"/>
      <protection locked="0"/>
    </xf>
    <xf numFmtId="0" fontId="17" fillId="0" borderId="52" xfId="89" applyFont="1" applyFill="1" applyBorder="1" applyAlignment="1" applyProtection="1">
      <alignment horizontal="left" vertical="center"/>
      <protection locked="0"/>
    </xf>
    <xf numFmtId="0" fontId="84" fillId="0" borderId="48" xfId="68" applyFont="1" applyFill="1" applyBorder="1" applyAlignment="1">
      <alignment horizontal="left" vertical="center"/>
    </xf>
    <xf numFmtId="0" fontId="17" fillId="0" borderId="48" xfId="68" applyFont="1" applyFill="1" applyBorder="1" applyAlignment="1">
      <alignment horizontal="left" vertical="center"/>
    </xf>
    <xf numFmtId="0" fontId="80" fillId="0" borderId="48" xfId="68" applyFont="1" applyFill="1" applyBorder="1" applyAlignment="1">
      <alignment horizontal="left" vertical="center"/>
    </xf>
    <xf numFmtId="0" fontId="80" fillId="17" borderId="53" xfId="68" applyFont="1" applyFill="1" applyBorder="1" applyAlignment="1">
      <alignment vertical="center"/>
    </xf>
    <xf numFmtId="204" fontId="84" fillId="17" borderId="55" xfId="68" applyNumberFormat="1" applyFont="1" applyFill="1" applyBorder="1" applyAlignment="1">
      <alignment horizontal="center" vertical="center"/>
    </xf>
    <xf numFmtId="0" fontId="80" fillId="16" borderId="0" xfId="68" applyFont="1" applyFill="1" applyBorder="1" applyAlignment="1">
      <alignment vertical="center"/>
    </xf>
    <xf numFmtId="204" fontId="84" fillId="16" borderId="0" xfId="68" applyNumberFormat="1" applyFont="1" applyFill="1" applyBorder="1" applyAlignment="1" applyProtection="1">
      <alignment horizontal="center" vertical="center"/>
    </xf>
    <xf numFmtId="0" fontId="85" fillId="3" borderId="53" xfId="68" applyFont="1" applyFill="1" applyBorder="1" applyAlignment="1">
      <alignment vertical="center"/>
    </xf>
    <xf numFmtId="0" fontId="85" fillId="3" borderId="54" xfId="68" applyFont="1" applyFill="1" applyBorder="1" applyAlignment="1">
      <alignment vertical="center"/>
    </xf>
    <xf numFmtId="0" fontId="85" fillId="3" borderId="0" xfId="90" applyFont="1" applyFill="1" applyBorder="1" applyAlignment="1">
      <alignment vertical="center" wrapText="1"/>
    </xf>
    <xf numFmtId="43" fontId="11" fillId="4" borderId="49" xfId="0" applyNumberFormat="1" applyFont="1" applyFill="1" applyBorder="1" applyAlignment="1" applyProtection="1">
      <alignment vertical="center"/>
    </xf>
    <xf numFmtId="0" fontId="38" fillId="4" borderId="48" xfId="0" applyFont="1" applyFill="1" applyBorder="1" applyAlignment="1" applyProtection="1">
      <alignment horizontal="center"/>
    </xf>
    <xf numFmtId="43" fontId="11" fillId="4" borderId="56" xfId="3" applyFont="1" applyFill="1" applyBorder="1" applyProtection="1">
      <alignment vertical="center"/>
      <protection locked="0"/>
    </xf>
    <xf numFmtId="43" fontId="84" fillId="0" borderId="50" xfId="68" applyNumberFormat="1" applyFont="1" applyFill="1" applyBorder="1" applyAlignment="1">
      <alignment vertical="center"/>
    </xf>
    <xf numFmtId="43" fontId="84" fillId="0" borderId="50" xfId="68" applyNumberFormat="1" applyFont="1" applyFill="1" applyBorder="1" applyAlignment="1">
      <alignment horizontal="center" vertical="center"/>
    </xf>
    <xf numFmtId="43" fontId="84" fillId="0" borderId="50" xfId="68" applyNumberFormat="1" applyFont="1" applyFill="1" applyBorder="1" applyAlignment="1">
      <alignment horizontal="left" vertical="center"/>
    </xf>
    <xf numFmtId="203" fontId="34" fillId="7" borderId="0" xfId="0" applyNumberFormat="1" applyFont="1" applyFill="1" applyBorder="1" applyAlignment="1">
      <alignment horizontal="justify" vertical="top" wrapText="1"/>
    </xf>
    <xf numFmtId="43" fontId="84" fillId="0" borderId="52" xfId="68" applyNumberFormat="1" applyFont="1" applyFill="1" applyBorder="1" applyAlignment="1">
      <alignment vertical="center"/>
    </xf>
    <xf numFmtId="43" fontId="84" fillId="0" borderId="48" xfId="68" applyNumberFormat="1" applyFont="1" applyFill="1" applyBorder="1" applyAlignment="1">
      <alignment horizontal="left" vertical="center"/>
    </xf>
    <xf numFmtId="43" fontId="81" fillId="16" borderId="0" xfId="68" applyNumberFormat="1" applyFont="1" applyFill="1" applyAlignment="1">
      <alignment vertical="center"/>
    </xf>
    <xf numFmtId="43" fontId="84" fillId="0" borderId="48" xfId="68" applyNumberFormat="1" applyFont="1" applyFill="1" applyBorder="1" applyAlignment="1">
      <alignment vertical="center"/>
    </xf>
    <xf numFmtId="43" fontId="84" fillId="0" borderId="48" xfId="68" applyNumberFormat="1" applyFont="1" applyFill="1" applyBorder="1" applyAlignment="1">
      <alignment horizontal="center" vertical="center"/>
    </xf>
    <xf numFmtId="43" fontId="80" fillId="17" borderId="46" xfId="68" applyNumberFormat="1" applyFont="1" applyFill="1" applyBorder="1" applyAlignment="1">
      <alignment vertical="center"/>
    </xf>
    <xf numFmtId="43" fontId="80" fillId="17" borderId="54" xfId="68" applyNumberFormat="1" applyFont="1" applyFill="1" applyBorder="1" applyAlignment="1">
      <alignment vertical="center"/>
    </xf>
    <xf numFmtId="43" fontId="85" fillId="3" borderId="0" xfId="90" applyNumberFormat="1" applyFont="1" applyFill="1" applyBorder="1" applyAlignment="1">
      <alignment vertical="center" wrapText="1"/>
    </xf>
    <xf numFmtId="205" fontId="84" fillId="0" borderId="48" xfId="68" applyNumberFormat="1" applyFont="1" applyFill="1" applyBorder="1" applyAlignment="1">
      <alignment horizontal="center" vertical="center"/>
    </xf>
    <xf numFmtId="204" fontId="84" fillId="0" borderId="47" xfId="68" applyNumberFormat="1" applyFont="1" applyFill="1" applyBorder="1" applyAlignment="1">
      <alignment vertical="center"/>
    </xf>
    <xf numFmtId="43" fontId="84" fillId="3" borderId="50" xfId="68" applyNumberFormat="1" applyFont="1" applyFill="1" applyBorder="1" applyAlignment="1">
      <alignment vertical="center"/>
    </xf>
    <xf numFmtId="0" fontId="84" fillId="3" borderId="50" xfId="68" applyFont="1" applyFill="1" applyBorder="1" applyAlignment="1">
      <alignment vertical="center"/>
    </xf>
    <xf numFmtId="204" fontId="84" fillId="18" borderId="47" xfId="68" applyNumberFormat="1" applyFont="1" applyFill="1" applyBorder="1" applyAlignment="1">
      <alignment vertical="center"/>
    </xf>
    <xf numFmtId="204" fontId="84" fillId="18" borderId="48" xfId="68" applyNumberFormat="1" applyFont="1" applyFill="1" applyBorder="1" applyAlignment="1">
      <alignment horizontal="center" vertical="center"/>
    </xf>
    <xf numFmtId="43" fontId="15" fillId="4" borderId="0" xfId="3" applyFont="1" applyFill="1" applyAlignment="1" applyProtection="1"/>
    <xf numFmtId="187" fontId="27" fillId="6" borderId="25" xfId="87" applyNumberFormat="1" applyFont="1" applyFill="1" applyBorder="1" applyAlignment="1" applyProtection="1">
      <alignment horizontal="right" vertical="center" wrapText="1"/>
    </xf>
    <xf numFmtId="43" fontId="11" fillId="0" borderId="0" xfId="75" applyNumberFormat="1" applyFont="1" applyProtection="1">
      <protection locked="0"/>
    </xf>
    <xf numFmtId="0" fontId="15" fillId="19" borderId="0" xfId="0" applyFont="1" applyFill="1">
      <alignment vertical="center"/>
    </xf>
    <xf numFmtId="0" fontId="15" fillId="4" borderId="0" xfId="67" applyFont="1" applyFill="1" applyProtection="1">
      <alignment vertical="center"/>
    </xf>
    <xf numFmtId="0" fontId="15" fillId="4" borderId="0" xfId="67" applyFill="1" applyProtection="1">
      <alignment vertical="center"/>
    </xf>
    <xf numFmtId="0" fontId="38" fillId="4" borderId="0" xfId="67" applyFont="1" applyFill="1" applyProtection="1">
      <alignment vertical="center"/>
    </xf>
    <xf numFmtId="0" fontId="18" fillId="4" borderId="34" xfId="67" applyFont="1" applyFill="1" applyBorder="1" applyAlignment="1" applyProtection="1">
      <alignment horizontal="center" vertical="center" wrapText="1"/>
    </xf>
    <xf numFmtId="0" fontId="18" fillId="4" borderId="21" xfId="67" applyFont="1" applyFill="1" applyBorder="1" applyAlignment="1" applyProtection="1">
      <alignment horizontal="center" vertical="center" wrapText="1"/>
    </xf>
    <xf numFmtId="43" fontId="11" fillId="4" borderId="80" xfId="67" applyNumberFormat="1" applyFont="1" applyFill="1" applyBorder="1" applyAlignment="1" applyProtection="1">
      <alignment vertical="center"/>
    </xf>
    <xf numFmtId="0" fontId="38" fillId="4" borderId="78" xfId="67" applyFont="1" applyFill="1" applyBorder="1" applyAlignment="1" applyProtection="1">
      <alignment horizontal="center"/>
    </xf>
    <xf numFmtId="43" fontId="11" fillId="45" borderId="78" xfId="3" applyFont="1" applyFill="1" applyBorder="1" applyAlignment="1" applyProtection="1"/>
    <xf numFmtId="43" fontId="15" fillId="0" borderId="78" xfId="3" applyFont="1" applyBorder="1" applyAlignment="1">
      <alignment horizontal="center" vertical="center" wrapText="1"/>
    </xf>
    <xf numFmtId="43" fontId="11" fillId="4" borderId="80" xfId="67" applyNumberFormat="1" applyFont="1" applyFill="1" applyBorder="1" applyAlignment="1" applyProtection="1">
      <alignment horizontal="left" vertical="center" indent="1"/>
    </xf>
    <xf numFmtId="10" fontId="17" fillId="46" borderId="78" xfId="64" applyNumberFormat="1" applyFont="1" applyFill="1" applyBorder="1" applyAlignment="1">
      <alignment horizontal="center" vertical="center"/>
    </xf>
    <xf numFmtId="43" fontId="17" fillId="47" borderId="78" xfId="3" applyFont="1" applyFill="1" applyBorder="1" applyAlignment="1">
      <alignment horizontal="center" vertical="center"/>
    </xf>
    <xf numFmtId="43" fontId="17" fillId="46" borderId="78" xfId="3" applyFont="1" applyFill="1" applyBorder="1" applyAlignment="1">
      <alignment horizontal="center" vertical="center"/>
    </xf>
    <xf numFmtId="43" fontId="11" fillId="47" borderId="78" xfId="3" applyFont="1" applyFill="1" applyBorder="1" applyProtection="1">
      <alignment vertical="center"/>
      <protection locked="0"/>
    </xf>
    <xf numFmtId="43" fontId="11" fillId="4" borderId="78" xfId="3" applyFont="1" applyFill="1" applyBorder="1" applyProtection="1">
      <alignment vertical="center"/>
      <protection locked="0"/>
    </xf>
    <xf numFmtId="0" fontId="15" fillId="0" borderId="78" xfId="67" applyFont="1" applyBorder="1" applyAlignment="1">
      <alignment horizontal="center" vertical="center"/>
    </xf>
    <xf numFmtId="43" fontId="168" fillId="0" borderId="78" xfId="3" applyFont="1" applyBorder="1" applyAlignment="1">
      <alignment horizontal="center" vertical="center"/>
    </xf>
    <xf numFmtId="0" fontId="168" fillId="0" borderId="78" xfId="3" applyNumberFormat="1" applyFont="1" applyBorder="1" applyAlignment="1">
      <alignment horizontal="center" vertical="center"/>
    </xf>
    <xf numFmtId="43" fontId="168" fillId="48" borderId="78" xfId="3" applyFont="1" applyFill="1" applyBorder="1" applyAlignment="1">
      <alignment horizontal="center" vertical="center"/>
    </xf>
    <xf numFmtId="43" fontId="11" fillId="9" borderId="78" xfId="3" applyFont="1" applyFill="1" applyBorder="1" applyAlignment="1" applyProtection="1"/>
    <xf numFmtId="43" fontId="11" fillId="4" borderId="78" xfId="3" applyFont="1" applyFill="1" applyBorder="1" applyAlignment="1" applyProtection="1">
      <alignment horizontal="left" vertical="top" wrapText="1"/>
      <protection locked="0"/>
    </xf>
    <xf numFmtId="0" fontId="15" fillId="46" borderId="78" xfId="67" applyFill="1" applyBorder="1" applyAlignment="1">
      <alignment horizontal="center" vertical="center"/>
    </xf>
    <xf numFmtId="43" fontId="29" fillId="4" borderId="80" xfId="67" applyNumberFormat="1" applyFont="1" applyFill="1" applyBorder="1" applyAlignment="1" applyProtection="1">
      <alignment horizontal="left" vertical="center" indent="1"/>
    </xf>
    <xf numFmtId="43" fontId="168" fillId="46" borderId="78" xfId="3" applyFont="1" applyFill="1" applyBorder="1" applyAlignment="1">
      <alignment horizontal="center" vertical="center"/>
    </xf>
    <xf numFmtId="0" fontId="11" fillId="4" borderId="80" xfId="67" applyFont="1" applyFill="1" applyBorder="1" applyAlignment="1" applyProtection="1">
      <alignment horizontal="left" vertical="center"/>
    </xf>
    <xf numFmtId="43" fontId="11" fillId="4" borderId="78" xfId="3" applyFont="1" applyFill="1" applyBorder="1" applyAlignment="1" applyProtection="1">
      <protection locked="0"/>
    </xf>
    <xf numFmtId="187" fontId="11" fillId="4" borderId="78" xfId="3" applyNumberFormat="1" applyFont="1" applyFill="1" applyBorder="1" applyAlignment="1" applyProtection="1">
      <alignment vertical="center"/>
      <protection locked="0"/>
    </xf>
    <xf numFmtId="43" fontId="11" fillId="4" borderId="78" xfId="3" applyFont="1" applyFill="1" applyBorder="1" applyAlignment="1" applyProtection="1"/>
    <xf numFmtId="43" fontId="11" fillId="4" borderId="83" xfId="67" applyNumberFormat="1" applyFont="1" applyFill="1" applyBorder="1" applyAlignment="1" applyProtection="1">
      <alignment vertical="center"/>
    </xf>
    <xf numFmtId="0" fontId="38" fillId="4" borderId="84" xfId="67" applyFont="1" applyFill="1" applyBorder="1" applyAlignment="1" applyProtection="1">
      <alignment horizontal="center"/>
    </xf>
    <xf numFmtId="43" fontId="11" fillId="4" borderId="84" xfId="3" applyFont="1" applyFill="1" applyBorder="1" applyAlignment="1" applyProtection="1"/>
    <xf numFmtId="0" fontId="11" fillId="4" borderId="0" xfId="67" applyFont="1" applyFill="1" applyBorder="1" applyAlignment="1" applyProtection="1">
      <alignment horizontal="left"/>
    </xf>
    <xf numFmtId="0" fontId="11" fillId="4" borderId="0" xfId="67" applyFont="1" applyFill="1" applyBorder="1" applyProtection="1">
      <alignment vertical="center"/>
    </xf>
    <xf numFmtId="0" fontId="13" fillId="4" borderId="0" xfId="67" applyFont="1" applyFill="1" applyProtection="1">
      <alignment vertical="center"/>
    </xf>
    <xf numFmtId="43" fontId="7" fillId="4" borderId="78" xfId="3" applyFont="1" applyFill="1" applyBorder="1" applyProtection="1">
      <alignment vertical="center"/>
    </xf>
    <xf numFmtId="43" fontId="13" fillId="4" borderId="78" xfId="3" applyFont="1" applyFill="1" applyBorder="1" applyProtection="1">
      <alignment vertical="center"/>
    </xf>
    <xf numFmtId="43" fontId="15" fillId="4" borderId="78" xfId="3" applyFont="1" applyFill="1" applyBorder="1" applyProtection="1">
      <alignment vertical="center"/>
    </xf>
    <xf numFmtId="43" fontId="15" fillId="4" borderId="0" xfId="3" applyFont="1" applyFill="1" applyProtection="1">
      <alignment vertical="center"/>
    </xf>
    <xf numFmtId="180" fontId="15" fillId="47" borderId="78" xfId="3" applyNumberFormat="1" applyFont="1" applyFill="1" applyBorder="1" applyProtection="1">
      <alignment vertical="center"/>
    </xf>
    <xf numFmtId="180" fontId="15" fillId="4" borderId="0" xfId="3" applyNumberFormat="1" applyFont="1" applyFill="1" applyProtection="1">
      <alignment vertical="center"/>
    </xf>
    <xf numFmtId="0" fontId="15" fillId="4" borderId="0" xfId="67" applyFont="1" applyFill="1" applyAlignment="1" applyProtection="1">
      <alignment horizontal="center" vertical="center"/>
    </xf>
    <xf numFmtId="43" fontId="11" fillId="8" borderId="85" xfId="75" applyNumberFormat="1" applyFont="1" applyFill="1" applyBorder="1" applyAlignment="1" applyProtection="1">
      <alignment horizontal="left" vertical="top" wrapText="1"/>
    </xf>
    <xf numFmtId="0" fontId="15" fillId="0" borderId="0" xfId="67">
      <alignment vertical="center"/>
    </xf>
    <xf numFmtId="0" fontId="18" fillId="0" borderId="87" xfId="75" applyFont="1" applyFill="1" applyBorder="1" applyAlignment="1" applyProtection="1">
      <alignment horizontal="center" vertical="center" wrapText="1"/>
      <protection locked="0"/>
    </xf>
    <xf numFmtId="0" fontId="18" fillId="0" borderId="88" xfId="75" applyFont="1" applyFill="1" applyBorder="1" applyAlignment="1" applyProtection="1">
      <alignment horizontal="center" vertical="center" wrapText="1"/>
      <protection locked="0"/>
    </xf>
    <xf numFmtId="0" fontId="18" fillId="0" borderId="89" xfId="75" applyFont="1" applyFill="1" applyBorder="1" applyAlignment="1" applyProtection="1">
      <alignment horizontal="center" vertical="center" wrapText="1"/>
      <protection locked="0"/>
    </xf>
    <xf numFmtId="0" fontId="18" fillId="0" borderId="80" xfId="75" applyFont="1" applyFill="1" applyBorder="1" applyAlignment="1" applyProtection="1">
      <alignment horizontal="left" vertical="top" wrapText="1"/>
      <protection locked="0"/>
    </xf>
    <xf numFmtId="0" fontId="11" fillId="0" borderId="78" xfId="75" applyFont="1" applyFill="1" applyBorder="1" applyAlignment="1" applyProtection="1">
      <alignment horizontal="center" vertical="top" wrapText="1"/>
      <protection locked="0"/>
    </xf>
    <xf numFmtId="0" fontId="18" fillId="0" borderId="78" xfId="75" applyFont="1" applyFill="1" applyBorder="1" applyAlignment="1" applyProtection="1">
      <alignment horizontal="left" vertical="top" wrapText="1"/>
      <protection locked="0"/>
    </xf>
    <xf numFmtId="0" fontId="11" fillId="0" borderId="80" xfId="75" applyFont="1" applyFill="1" applyBorder="1" applyAlignment="1" applyProtection="1">
      <alignment horizontal="left" vertical="top" wrapText="1" indent="1"/>
      <protection locked="0"/>
    </xf>
    <xf numFmtId="0" fontId="11" fillId="0" borderId="78" xfId="75" applyFont="1" applyFill="1" applyBorder="1" applyAlignment="1" applyProtection="1">
      <alignment horizontal="left" vertical="top" wrapText="1"/>
    </xf>
    <xf numFmtId="0" fontId="11" fillId="0" borderId="78" xfId="75" applyFont="1" applyFill="1" applyBorder="1" applyAlignment="1" applyProtection="1">
      <alignment horizontal="left" vertical="top" wrapText="1"/>
      <protection locked="0"/>
    </xf>
    <xf numFmtId="0" fontId="18" fillId="0" borderId="80" xfId="75" applyFont="1" applyFill="1" applyBorder="1" applyAlignment="1" applyProtection="1">
      <alignment horizontal="center" vertical="top" wrapText="1"/>
      <protection locked="0"/>
    </xf>
    <xf numFmtId="0" fontId="11" fillId="0" borderId="78" xfId="75" applyFont="1" applyFill="1" applyBorder="1" applyAlignment="1" applyProtection="1">
      <alignment horizontal="left" vertical="top" wrapText="1" indent="1"/>
      <protection locked="0"/>
    </xf>
    <xf numFmtId="0" fontId="18" fillId="0" borderId="80" xfId="75" applyFont="1" applyFill="1" applyBorder="1" applyAlignment="1" applyProtection="1">
      <alignment horizontal="left" vertical="top" wrapText="1" indent="2"/>
      <protection locked="0"/>
    </xf>
    <xf numFmtId="194" fontId="11" fillId="0" borderId="78" xfId="75" applyNumberFormat="1" applyFont="1" applyFill="1" applyBorder="1" applyProtection="1">
      <protection locked="0"/>
    </xf>
    <xf numFmtId="0" fontId="11" fillId="0" borderId="78" xfId="75" applyFont="1" applyFill="1" applyBorder="1" applyProtection="1">
      <protection locked="0"/>
    </xf>
    <xf numFmtId="43" fontId="11" fillId="0" borderId="78" xfId="75" applyNumberFormat="1" applyFont="1" applyFill="1" applyBorder="1" applyProtection="1">
      <protection locked="0"/>
    </xf>
    <xf numFmtId="0" fontId="18" fillId="0" borderId="83" xfId="75" applyFont="1" applyFill="1" applyBorder="1" applyAlignment="1" applyProtection="1">
      <alignment horizontal="left" vertical="top" wrapText="1"/>
      <protection locked="0"/>
    </xf>
    <xf numFmtId="0" fontId="11" fillId="0" borderId="84" xfId="75" applyFont="1" applyFill="1" applyBorder="1" applyAlignment="1" applyProtection="1">
      <alignment horizontal="center" vertical="top" wrapText="1"/>
      <protection locked="0"/>
    </xf>
    <xf numFmtId="0" fontId="11" fillId="0" borderId="84" xfId="75" applyFont="1" applyFill="1" applyBorder="1" applyProtection="1">
      <protection locked="0"/>
    </xf>
    <xf numFmtId="0" fontId="11" fillId="0" borderId="78" xfId="67" applyFont="1" applyBorder="1">
      <alignment vertical="center"/>
    </xf>
    <xf numFmtId="0" fontId="11" fillId="0" borderId="0" xfId="67" applyFont="1">
      <alignment vertical="center"/>
    </xf>
    <xf numFmtId="0" fontId="11" fillId="0" borderId="86" xfId="67" applyFont="1" applyBorder="1">
      <alignment vertical="center"/>
    </xf>
    <xf numFmtId="0" fontId="11" fillId="0" borderId="90" xfId="67" applyFont="1" applyBorder="1">
      <alignment vertical="center"/>
    </xf>
    <xf numFmtId="43" fontId="11" fillId="4" borderId="78" xfId="0" applyNumberFormat="1" applyFont="1" applyFill="1" applyBorder="1" applyAlignment="1">
      <alignment horizontal="center" vertical="center"/>
    </xf>
    <xf numFmtId="43" fontId="11" fillId="4" borderId="78" xfId="0" applyNumberFormat="1" applyFont="1" applyFill="1" applyBorder="1">
      <alignment vertical="center"/>
    </xf>
    <xf numFmtId="0" fontId="42" fillId="0" borderId="0" xfId="0" applyFont="1" applyProtection="1">
      <alignment vertical="center"/>
      <protection locked="0"/>
    </xf>
    <xf numFmtId="43" fontId="11" fillId="0" borderId="0" xfId="75" applyNumberFormat="1" applyFont="1" applyFill="1" applyProtection="1"/>
    <xf numFmtId="31" fontId="11" fillId="0" borderId="0" xfId="75" applyNumberFormat="1" applyFont="1" applyFill="1" applyBorder="1" applyAlignment="1" applyProtection="1">
      <alignment horizontal="center"/>
      <protection locked="0"/>
    </xf>
    <xf numFmtId="43" fontId="11" fillId="47" borderId="78" xfId="3" applyNumberFormat="1" applyFont="1" applyFill="1" applyBorder="1" applyProtection="1">
      <alignment vertical="center"/>
      <protection locked="0"/>
    </xf>
    <xf numFmtId="43" fontId="11" fillId="0" borderId="26" xfId="3" applyFont="1" applyFill="1" applyBorder="1" applyAlignment="1" applyProtection="1"/>
    <xf numFmtId="43" fontId="11" fillId="0" borderId="56" xfId="3" applyFont="1" applyFill="1" applyBorder="1" applyAlignment="1" applyProtection="1"/>
    <xf numFmtId="43" fontId="15" fillId="0" borderId="0" xfId="67" applyNumberFormat="1">
      <alignment vertical="center"/>
    </xf>
    <xf numFmtId="43" fontId="11" fillId="4" borderId="26" xfId="3" applyFont="1" applyFill="1" applyBorder="1" applyAlignment="1" applyProtection="1">
      <alignment vertical="center" wrapText="1"/>
      <protection locked="0"/>
    </xf>
    <xf numFmtId="0" fontId="18" fillId="4" borderId="25" xfId="58" applyFont="1" applyFill="1" applyBorder="1" applyAlignment="1" applyProtection="1">
      <alignment horizontal="center" wrapText="1"/>
      <protection locked="0"/>
    </xf>
    <xf numFmtId="280" fontId="27" fillId="6" borderId="25" xfId="87" applyNumberFormat="1" applyFont="1" applyFill="1" applyBorder="1" applyAlignment="1" applyProtection="1"/>
    <xf numFmtId="0" fontId="15" fillId="0" borderId="25" xfId="67" applyBorder="1">
      <alignment vertical="center"/>
    </xf>
    <xf numFmtId="0" fontId="2" fillId="0" borderId="0" xfId="20055">
      <alignment vertical="center"/>
    </xf>
    <xf numFmtId="0" fontId="2" fillId="0" borderId="25" xfId="20055" applyBorder="1">
      <alignment vertical="center"/>
    </xf>
    <xf numFmtId="0" fontId="2" fillId="0" borderId="25" xfId="20055" applyFont="1" applyBorder="1">
      <alignment vertical="center"/>
    </xf>
    <xf numFmtId="0" fontId="26" fillId="4" borderId="25" xfId="58" applyFont="1" applyFill="1" applyBorder="1" applyAlignment="1" applyProtection="1">
      <alignment horizontal="center" vertical="center" wrapText="1"/>
    </xf>
    <xf numFmtId="0" fontId="16" fillId="4" borderId="25" xfId="58" applyFont="1" applyFill="1" applyBorder="1" applyAlignment="1" applyProtection="1">
      <alignment horizontal="center" wrapText="1"/>
    </xf>
    <xf numFmtId="43" fontId="2" fillId="0" borderId="25" xfId="20055" applyNumberFormat="1" applyBorder="1">
      <alignment vertical="center"/>
    </xf>
    <xf numFmtId="0" fontId="29" fillId="0" borderId="25" xfId="58" applyFont="1" applyFill="1" applyBorder="1" applyAlignment="1" applyProtection="1">
      <alignment horizontal="left" vertical="center"/>
    </xf>
    <xf numFmtId="4" fontId="33" fillId="7" borderId="25" xfId="67" applyNumberFormat="1" applyFont="1" applyFill="1" applyBorder="1" applyAlignment="1">
      <alignment horizontal="justify" vertical="top" wrapText="1"/>
    </xf>
    <xf numFmtId="4" fontId="2" fillId="0" borderId="25" xfId="20055" applyNumberFormat="1" applyBorder="1">
      <alignment vertical="center"/>
    </xf>
    <xf numFmtId="0" fontId="2" fillId="49" borderId="25" xfId="20055" applyFill="1" applyBorder="1">
      <alignment vertical="center"/>
    </xf>
    <xf numFmtId="0" fontId="3" fillId="0" borderId="25" xfId="93" applyBorder="1">
      <alignment vertical="center"/>
    </xf>
    <xf numFmtId="0" fontId="3" fillId="49" borderId="25" xfId="93" applyFill="1" applyBorder="1">
      <alignment vertical="center"/>
    </xf>
    <xf numFmtId="0" fontId="3" fillId="0" borderId="17" xfId="93" applyBorder="1">
      <alignment vertical="center"/>
    </xf>
    <xf numFmtId="0" fontId="2" fillId="0" borderId="17" xfId="20055" applyBorder="1">
      <alignment vertical="center"/>
    </xf>
    <xf numFmtId="0" fontId="3" fillId="0" borderId="0" xfId="93" applyBorder="1">
      <alignment vertical="center"/>
    </xf>
    <xf numFmtId="0" fontId="15" fillId="0" borderId="0" xfId="67" applyBorder="1">
      <alignment vertical="center"/>
    </xf>
    <xf numFmtId="43" fontId="84" fillId="0" borderId="47" xfId="68" applyNumberFormat="1" applyFont="1" applyFill="1" applyBorder="1" applyAlignment="1">
      <alignment vertical="center"/>
    </xf>
    <xf numFmtId="43" fontId="84" fillId="50" borderId="50" xfId="68" applyNumberFormat="1" applyFont="1" applyFill="1" applyBorder="1" applyAlignment="1">
      <alignment horizontal="center" vertical="center"/>
    </xf>
    <xf numFmtId="43" fontId="84" fillId="50" borderId="47" xfId="68" applyNumberFormat="1" applyFont="1" applyFill="1" applyBorder="1" applyAlignment="1">
      <alignment vertical="center"/>
    </xf>
    <xf numFmtId="204" fontId="84" fillId="50" borderId="47" xfId="68" applyNumberFormat="1" applyFont="1" applyFill="1" applyBorder="1" applyAlignment="1">
      <alignment vertical="center"/>
    </xf>
    <xf numFmtId="204" fontId="84" fillId="50" borderId="48" xfId="68" applyNumberFormat="1" applyFont="1" applyFill="1" applyBorder="1" applyAlignment="1">
      <alignment horizontal="center" vertical="center"/>
    </xf>
    <xf numFmtId="200" fontId="11" fillId="4" borderId="25" xfId="87" applyNumberFormat="1" applyFont="1" applyFill="1" applyBorder="1" applyAlignment="1" applyProtection="1">
      <protection locked="0"/>
    </xf>
    <xf numFmtId="200" fontId="11" fillId="4" borderId="26" xfId="87" applyNumberFormat="1" applyFont="1" applyFill="1" applyBorder="1" applyAlignment="1" applyProtection="1">
      <alignment wrapText="1"/>
      <protection locked="0"/>
    </xf>
    <xf numFmtId="200" fontId="11" fillId="4" borderId="26" xfId="87" applyNumberFormat="1" applyFont="1" applyFill="1" applyBorder="1" applyAlignment="1" applyProtection="1">
      <protection locked="0"/>
    </xf>
    <xf numFmtId="0" fontId="15" fillId="0" borderId="0" xfId="7" applyAlignment="1">
      <alignment vertical="center"/>
    </xf>
    <xf numFmtId="200" fontId="176" fillId="48" borderId="94" xfId="20056" applyNumberFormat="1" applyFont="1" applyFill="1" applyBorder="1" applyAlignment="1" applyProtection="1">
      <alignment horizontal="right"/>
    </xf>
    <xf numFmtId="200" fontId="176" fillId="48" borderId="95" xfId="20056" applyNumberFormat="1" applyFont="1" applyFill="1" applyBorder="1" applyAlignment="1" applyProtection="1">
      <alignment horizontal="right"/>
    </xf>
    <xf numFmtId="200" fontId="176" fillId="48" borderId="93" xfId="20056" applyNumberFormat="1" applyFont="1" applyFill="1" applyBorder="1" applyAlignment="1" applyProtection="1">
      <alignment horizontal="right"/>
    </xf>
    <xf numFmtId="57" fontId="174" fillId="0" borderId="0" xfId="7" applyNumberFormat="1" applyFont="1" applyAlignment="1">
      <alignment horizontal="center" vertical="center"/>
    </xf>
    <xf numFmtId="201" fontId="174" fillId="0" borderId="19" xfId="7" applyNumberFormat="1" applyFont="1" applyBorder="1" applyAlignment="1">
      <alignment horizontal="center" vertical="center"/>
    </xf>
    <xf numFmtId="57" fontId="16" fillId="51" borderId="99" xfId="68" applyNumberFormat="1" applyFont="1" applyFill="1" applyBorder="1" applyAlignment="1" applyProtection="1">
      <alignment horizontal="center" vertical="center"/>
      <protection locked="0"/>
    </xf>
    <xf numFmtId="57" fontId="16" fillId="51" borderId="92" xfId="68" applyNumberFormat="1" applyFont="1" applyFill="1" applyBorder="1" applyAlignment="1" applyProtection="1">
      <alignment horizontal="center" vertical="center"/>
      <protection locked="0"/>
    </xf>
    <xf numFmtId="57" fontId="16" fillId="51" borderId="18" xfId="68" applyNumberFormat="1" applyFont="1" applyFill="1" applyBorder="1" applyAlignment="1" applyProtection="1">
      <alignment horizontal="center" vertical="center"/>
      <protection locked="0"/>
    </xf>
    <xf numFmtId="57" fontId="16" fillId="51" borderId="92" xfId="68" applyNumberFormat="1" applyFont="1" applyFill="1" applyBorder="1" applyAlignment="1" applyProtection="1">
      <alignment horizontal="center" vertical="center" wrapText="1"/>
      <protection locked="0"/>
    </xf>
    <xf numFmtId="57" fontId="16" fillId="51" borderId="98" xfId="68" applyNumberFormat="1" applyFont="1" applyFill="1" applyBorder="1" applyAlignment="1" applyProtection="1">
      <alignment horizontal="center" vertical="center" wrapText="1"/>
      <protection locked="0"/>
    </xf>
    <xf numFmtId="0" fontId="16" fillId="51" borderId="93" xfId="68" applyFont="1" applyFill="1" applyBorder="1" applyAlignment="1" applyProtection="1">
      <alignment horizontal="center" vertical="center"/>
      <protection locked="0"/>
    </xf>
    <xf numFmtId="0" fontId="16" fillId="51" borderId="100" xfId="68" applyFont="1" applyFill="1" applyBorder="1" applyAlignment="1" applyProtection="1">
      <alignment horizontal="center" vertical="center"/>
      <protection locked="0"/>
    </xf>
    <xf numFmtId="200" fontId="17" fillId="0" borderId="101" xfId="20056" applyNumberFormat="1" applyFont="1" applyFill="1" applyBorder="1" applyAlignment="1" applyProtection="1">
      <alignment horizontal="right"/>
      <protection locked="0"/>
    </xf>
    <xf numFmtId="200" fontId="17" fillId="48" borderId="101" xfId="20056" applyNumberFormat="1" applyFont="1" applyFill="1" applyBorder="1" applyAlignment="1" applyProtection="1">
      <alignment horizontal="right"/>
    </xf>
    <xf numFmtId="200" fontId="17" fillId="0" borderId="102" xfId="20056" applyNumberFormat="1" applyFont="1" applyFill="1" applyBorder="1" applyAlignment="1" applyProtection="1">
      <alignment horizontal="right"/>
      <protection locked="0"/>
    </xf>
    <xf numFmtId="200" fontId="17" fillId="0" borderId="103" xfId="20056" applyNumberFormat="1" applyFont="1" applyFill="1" applyBorder="1" applyAlignment="1" applyProtection="1">
      <alignment horizontal="right"/>
      <protection locked="0"/>
    </xf>
    <xf numFmtId="200" fontId="17" fillId="0" borderId="104" xfId="20056" applyNumberFormat="1" applyFont="1" applyFill="1" applyBorder="1" applyAlignment="1" applyProtection="1">
      <alignment horizontal="right"/>
      <protection locked="0"/>
    </xf>
    <xf numFmtId="200" fontId="17" fillId="48" borderId="100" xfId="20056" applyNumberFormat="1" applyFont="1" applyFill="1" applyBorder="1" applyAlignment="1" applyProtection="1">
      <alignment horizontal="right"/>
    </xf>
    <xf numFmtId="200" fontId="16" fillId="0" borderId="101" xfId="20056" applyNumberFormat="1" applyFont="1" applyFill="1" applyBorder="1" applyAlignment="1" applyProtection="1">
      <alignment horizontal="right"/>
      <protection locked="0"/>
    </xf>
    <xf numFmtId="200" fontId="16" fillId="0" borderId="102" xfId="20056" applyNumberFormat="1" applyFont="1" applyFill="1" applyBorder="1" applyAlignment="1" applyProtection="1">
      <alignment horizontal="right"/>
      <protection locked="0"/>
    </xf>
    <xf numFmtId="200" fontId="16" fillId="0" borderId="103" xfId="20056" applyNumberFormat="1" applyFont="1" applyFill="1" applyBorder="1" applyAlignment="1" applyProtection="1">
      <alignment horizontal="right"/>
      <protection locked="0"/>
    </xf>
    <xf numFmtId="200" fontId="16" fillId="0" borderId="104" xfId="20056" applyNumberFormat="1" applyFont="1" applyFill="1" applyBorder="1" applyAlignment="1" applyProtection="1">
      <alignment horizontal="right"/>
      <protection locked="0"/>
    </xf>
    <xf numFmtId="200" fontId="16" fillId="48" borderId="101" xfId="20056" applyNumberFormat="1" applyFont="1" applyFill="1" applyBorder="1" applyAlignment="1" applyProtection="1">
      <alignment horizontal="right"/>
    </xf>
    <xf numFmtId="200" fontId="16" fillId="48" borderId="100" xfId="20056" applyNumberFormat="1" applyFont="1" applyFill="1" applyBorder="1" applyAlignment="1" applyProtection="1">
      <alignment horizontal="right"/>
    </xf>
    <xf numFmtId="0" fontId="16" fillId="51" borderId="105" xfId="68" applyFont="1" applyFill="1" applyBorder="1" applyAlignment="1" applyProtection="1">
      <alignment horizontal="center" vertical="center"/>
      <protection locked="0"/>
    </xf>
    <xf numFmtId="200" fontId="16" fillId="0" borderId="106" xfId="20056" applyNumberFormat="1" applyFont="1" applyFill="1" applyBorder="1" applyAlignment="1" applyProtection="1">
      <alignment horizontal="right"/>
      <protection locked="0"/>
    </xf>
    <xf numFmtId="200" fontId="16" fillId="0" borderId="107" xfId="20056" applyNumberFormat="1" applyFont="1" applyFill="1" applyBorder="1" applyAlignment="1" applyProtection="1">
      <alignment horizontal="right"/>
      <protection locked="0"/>
    </xf>
    <xf numFmtId="200" fontId="16" fillId="0" borderId="108" xfId="20056" applyNumberFormat="1" applyFont="1" applyFill="1" applyBorder="1" applyAlignment="1" applyProtection="1">
      <alignment horizontal="right"/>
      <protection locked="0"/>
    </xf>
    <xf numFmtId="200" fontId="16" fillId="0" borderId="109" xfId="20056" applyNumberFormat="1" applyFont="1" applyFill="1" applyBorder="1" applyAlignment="1" applyProtection="1">
      <alignment horizontal="right"/>
      <protection locked="0"/>
    </xf>
    <xf numFmtId="200" fontId="16" fillId="48" borderId="106" xfId="20056" applyNumberFormat="1" applyFont="1" applyFill="1" applyBorder="1" applyAlignment="1" applyProtection="1">
      <alignment horizontal="right"/>
    </xf>
    <xf numFmtId="200" fontId="16" fillId="48" borderId="105" xfId="20056" applyNumberFormat="1" applyFont="1" applyFill="1" applyBorder="1" applyAlignment="1" applyProtection="1">
      <alignment horizontal="right"/>
    </xf>
    <xf numFmtId="200" fontId="16" fillId="0" borderId="110" xfId="20056" applyNumberFormat="1" applyFont="1" applyFill="1" applyBorder="1" applyAlignment="1" applyProtection="1">
      <alignment horizontal="right"/>
      <protection locked="0"/>
    </xf>
    <xf numFmtId="200" fontId="17" fillId="48" borderId="106" xfId="20056" applyNumberFormat="1" applyFont="1" applyFill="1" applyBorder="1" applyAlignment="1" applyProtection="1">
      <alignment horizontal="right"/>
    </xf>
    <xf numFmtId="0" fontId="173" fillId="3" borderId="0" xfId="7" applyFont="1" applyFill="1" applyAlignment="1">
      <alignment vertical="center"/>
    </xf>
    <xf numFmtId="0" fontId="173" fillId="48" borderId="18" xfId="7" applyFont="1" applyFill="1" applyBorder="1" applyAlignment="1">
      <alignment vertical="center"/>
    </xf>
    <xf numFmtId="0" fontId="173" fillId="48" borderId="58" xfId="7" applyFont="1" applyFill="1" applyBorder="1" applyAlignment="1">
      <alignment horizontal="center" vertical="center"/>
    </xf>
    <xf numFmtId="0" fontId="173" fillId="48" borderId="58" xfId="7" applyFont="1" applyFill="1" applyBorder="1" applyAlignment="1">
      <alignment horizontal="center" vertical="center" wrapText="1"/>
    </xf>
    <xf numFmtId="0" fontId="173" fillId="48" borderId="111" xfId="7" applyFont="1" applyFill="1" applyBorder="1" applyAlignment="1">
      <alignment horizontal="center" vertical="center" wrapText="1"/>
    </xf>
    <xf numFmtId="0" fontId="173" fillId="48" borderId="66" xfId="7" applyFont="1" applyFill="1" applyBorder="1" applyAlignment="1">
      <alignment vertical="center"/>
    </xf>
    <xf numFmtId="200" fontId="173" fillId="48" borderId="0" xfId="7" applyNumberFormat="1" applyFont="1" applyFill="1" applyBorder="1" applyAlignment="1">
      <alignment vertical="center"/>
    </xf>
    <xf numFmtId="200" fontId="173" fillId="48" borderId="112" xfId="7" applyNumberFormat="1" applyFont="1" applyFill="1" applyBorder="1" applyAlignment="1">
      <alignment vertical="center"/>
    </xf>
    <xf numFmtId="0" fontId="14" fillId="4" borderId="113" xfId="58" applyFill="1" applyBorder="1" applyProtection="1">
      <protection locked="0"/>
    </xf>
    <xf numFmtId="0" fontId="15" fillId="0" borderId="113" xfId="67" applyBorder="1">
      <alignment vertical="center"/>
    </xf>
    <xf numFmtId="4" fontId="15" fillId="0" borderId="0" xfId="67" applyNumberFormat="1">
      <alignment vertical="center"/>
    </xf>
    <xf numFmtId="43" fontId="11" fillId="4" borderId="114" xfId="3" applyFont="1" applyFill="1" applyBorder="1" applyProtection="1">
      <alignment vertical="center"/>
      <protection locked="0"/>
    </xf>
    <xf numFmtId="43" fontId="11" fillId="4" borderId="96" xfId="3" applyFont="1" applyFill="1" applyBorder="1" applyProtection="1">
      <alignment vertical="center"/>
      <protection locked="0"/>
    </xf>
    <xf numFmtId="0" fontId="29" fillId="0" borderId="113" xfId="58" applyFont="1" applyFill="1" applyBorder="1" applyAlignment="1" applyProtection="1">
      <alignment horizontal="left" vertical="center"/>
    </xf>
    <xf numFmtId="0" fontId="29" fillId="3" borderId="96" xfId="58" applyFont="1" applyFill="1" applyBorder="1" applyAlignment="1" applyProtection="1">
      <alignment horizontal="left" vertical="center"/>
      <protection locked="0"/>
    </xf>
    <xf numFmtId="0" fontId="29" fillId="0" borderId="96" xfId="58" applyFont="1" applyFill="1" applyBorder="1" applyAlignment="1" applyProtection="1">
      <alignment horizontal="left" vertical="center"/>
      <protection locked="0"/>
    </xf>
    <xf numFmtId="0" fontId="29" fillId="3" borderId="115" xfId="58" applyFont="1" applyFill="1" applyBorder="1" applyAlignment="1" applyProtection="1">
      <alignment horizontal="left" vertical="center"/>
      <protection locked="0"/>
    </xf>
    <xf numFmtId="0" fontId="15" fillId="0" borderId="97" xfId="67" applyBorder="1">
      <alignment vertical="center"/>
    </xf>
    <xf numFmtId="4" fontId="15" fillId="0" borderId="97" xfId="67" applyNumberFormat="1" applyBorder="1">
      <alignment vertical="center"/>
    </xf>
    <xf numFmtId="187" fontId="29" fillId="4" borderId="15" xfId="87" applyNumberFormat="1" applyFont="1" applyFill="1" applyBorder="1" applyAlignment="1" applyProtection="1">
      <protection locked="0"/>
    </xf>
    <xf numFmtId="187" fontId="15" fillId="4" borderId="0" xfId="7" applyNumberFormat="1" applyFill="1" applyAlignment="1" applyProtection="1">
      <protection locked="0"/>
    </xf>
    <xf numFmtId="0" fontId="84" fillId="0" borderId="19" xfId="68" applyFont="1" applyFill="1" applyBorder="1" applyAlignment="1">
      <alignment vertical="center"/>
    </xf>
    <xf numFmtId="0" fontId="85" fillId="3" borderId="116" xfId="68" applyFont="1" applyFill="1" applyBorder="1" applyAlignment="1">
      <alignment vertical="center"/>
    </xf>
    <xf numFmtId="57" fontId="172" fillId="0" borderId="0" xfId="7" applyNumberFormat="1" applyFont="1" applyAlignment="1">
      <alignment horizontal="center" vertical="center"/>
    </xf>
    <xf numFmtId="0" fontId="173" fillId="0" borderId="0" xfId="7" applyFont="1" applyAlignment="1">
      <alignment vertical="center"/>
    </xf>
    <xf numFmtId="0" fontId="174" fillId="0" borderId="0" xfId="7" applyFont="1" applyAlignment="1">
      <alignment vertical="center"/>
    </xf>
    <xf numFmtId="201" fontId="174" fillId="0" borderId="0" xfId="7" applyNumberFormat="1" applyFont="1" applyBorder="1" applyAlignment="1">
      <alignment horizontal="center" vertical="center"/>
    </xf>
    <xf numFmtId="0" fontId="16" fillId="51" borderId="98" xfId="68" applyFont="1" applyFill="1" applyBorder="1" applyAlignment="1" applyProtection="1">
      <alignment horizontal="center" vertical="center"/>
      <protection locked="0"/>
    </xf>
    <xf numFmtId="0" fontId="171" fillId="0" borderId="0" xfId="20058" applyFont="1">
      <alignment vertical="center"/>
    </xf>
    <xf numFmtId="0" fontId="171" fillId="0" borderId="0" xfId="20058" applyFont="1" applyAlignment="1">
      <alignment horizontal="center" vertical="center"/>
    </xf>
    <xf numFmtId="0" fontId="1" fillId="0" borderId="0" xfId="20058">
      <alignment vertical="center"/>
    </xf>
    <xf numFmtId="0" fontId="26" fillId="4" borderId="113" xfId="58" applyFont="1" applyFill="1" applyBorder="1" applyAlignment="1" applyProtection="1">
      <alignment horizontal="center" vertical="center" wrapText="1"/>
    </xf>
    <xf numFmtId="0" fontId="16" fillId="4" borderId="113" xfId="58" applyFont="1" applyFill="1" applyBorder="1" applyAlignment="1" applyProtection="1">
      <alignment horizontal="center" wrapText="1"/>
    </xf>
    <xf numFmtId="43" fontId="1" fillId="0" borderId="113" xfId="20058" applyNumberFormat="1" applyBorder="1">
      <alignment vertical="center"/>
    </xf>
    <xf numFmtId="0" fontId="1" fillId="0" borderId="113" xfId="20058" applyBorder="1">
      <alignment vertical="center"/>
    </xf>
    <xf numFmtId="4" fontId="1" fillId="0" borderId="113" xfId="20058" applyNumberFormat="1" applyBorder="1">
      <alignment vertical="center"/>
    </xf>
    <xf numFmtId="4" fontId="1" fillId="0" borderId="0" xfId="20058" applyNumberFormat="1">
      <alignment vertical="center"/>
    </xf>
    <xf numFmtId="0" fontId="1" fillId="49" borderId="113" xfId="20058" applyFill="1" applyBorder="1">
      <alignment vertical="center"/>
    </xf>
    <xf numFmtId="0" fontId="11" fillId="4" borderId="117" xfId="58" applyFont="1" applyFill="1" applyBorder="1" applyProtection="1">
      <protection locked="0"/>
    </xf>
    <xf numFmtId="9" fontId="27" fillId="4" borderId="113" xfId="64" applyFont="1" applyFill="1" applyBorder="1" applyAlignment="1" applyProtection="1">
      <alignment horizontal="left" vertical="center"/>
    </xf>
    <xf numFmtId="0" fontId="18" fillId="4" borderId="113" xfId="58" applyFont="1" applyFill="1" applyBorder="1" applyAlignment="1" applyProtection="1">
      <alignment horizontal="center" wrapText="1"/>
      <protection locked="0"/>
    </xf>
    <xf numFmtId="200" fontId="27" fillId="6" borderId="113" xfId="87" applyNumberFormat="1" applyFont="1" applyFill="1" applyBorder="1" applyAlignment="1" applyProtection="1"/>
    <xf numFmtId="187" fontId="27" fillId="6" borderId="113" xfId="87" applyNumberFormat="1" applyFont="1" applyFill="1" applyBorder="1" applyAlignment="1" applyProtection="1"/>
    <xf numFmtId="4" fontId="33" fillId="7" borderId="91" xfId="67" applyNumberFormat="1" applyFont="1" applyFill="1" applyBorder="1" applyAlignment="1">
      <alignment horizontal="justify" vertical="top" wrapText="1"/>
    </xf>
    <xf numFmtId="0" fontId="29" fillId="0" borderId="113" xfId="58" applyFont="1" applyFill="1" applyBorder="1" applyAlignment="1" applyProtection="1">
      <alignment horizontal="left" vertical="center"/>
      <protection locked="0"/>
    </xf>
    <xf numFmtId="0" fontId="29" fillId="0" borderId="98" xfId="58" applyFont="1" applyFill="1" applyBorder="1" applyAlignment="1" applyProtection="1">
      <alignment horizontal="left" vertical="center"/>
      <protection locked="0"/>
    </xf>
    <xf numFmtId="0" fontId="15" fillId="0" borderId="98" xfId="67" applyBorder="1">
      <alignment vertical="center"/>
    </xf>
    <xf numFmtId="4" fontId="15" fillId="0" borderId="113" xfId="67" applyNumberFormat="1" applyBorder="1">
      <alignment vertical="center"/>
    </xf>
    <xf numFmtId="0" fontId="178" fillId="0" borderId="47" xfId="68" applyFont="1" applyFill="1" applyBorder="1" applyAlignment="1">
      <alignment vertical="center"/>
    </xf>
    <xf numFmtId="43" fontId="178" fillId="50" borderId="47" xfId="68" applyNumberFormat="1" applyFont="1" applyFill="1" applyBorder="1" applyAlignment="1">
      <alignment vertical="center"/>
    </xf>
    <xf numFmtId="204" fontId="81" fillId="16" borderId="0" xfId="68" applyNumberFormat="1" applyFont="1" applyFill="1" applyAlignment="1">
      <alignment vertical="center"/>
    </xf>
    <xf numFmtId="43" fontId="84" fillId="47" borderId="48" xfId="68" applyNumberFormat="1" applyFont="1" applyFill="1" applyBorder="1" applyAlignment="1">
      <alignment vertical="center"/>
    </xf>
    <xf numFmtId="203" fontId="84" fillId="18" borderId="47" xfId="68" applyNumberFormat="1" applyFont="1" applyFill="1" applyBorder="1" applyAlignment="1">
      <alignment vertical="center"/>
    </xf>
    <xf numFmtId="203" fontId="81" fillId="16" borderId="0" xfId="68" applyNumberFormat="1" applyFont="1" applyFill="1" applyAlignment="1">
      <alignment vertical="center"/>
    </xf>
    <xf numFmtId="43" fontId="178" fillId="50" borderId="50" xfId="68" applyNumberFormat="1" applyFont="1" applyFill="1" applyBorder="1" applyAlignment="1">
      <alignment horizontal="center" vertical="center"/>
    </xf>
    <xf numFmtId="0" fontId="84" fillId="19" borderId="48" xfId="68" applyFont="1" applyFill="1" applyBorder="1" applyAlignment="1">
      <alignment vertical="center"/>
    </xf>
    <xf numFmtId="43" fontId="11" fillId="0" borderId="0" xfId="75" applyNumberFormat="1" applyFont="1" applyFill="1" applyProtection="1">
      <protection locked="0"/>
    </xf>
    <xf numFmtId="43" fontId="0" fillId="4" borderId="113" xfId="3" applyFont="1" applyFill="1" applyBorder="1" applyAlignment="1" applyProtection="1"/>
    <xf numFmtId="0" fontId="179" fillId="0" borderId="0" xfId="0" applyFont="1" applyAlignment="1">
      <alignment horizontal="center" vertical="center" readingOrder="1"/>
    </xf>
    <xf numFmtId="200" fontId="29" fillId="0" borderId="113" xfId="58" applyNumberFormat="1" applyFont="1" applyFill="1" applyBorder="1" applyProtection="1">
      <protection locked="0"/>
    </xf>
    <xf numFmtId="43" fontId="11" fillId="4" borderId="96" xfId="3" applyFont="1" applyFill="1" applyBorder="1" applyAlignment="1" applyProtection="1">
      <protection locked="0"/>
    </xf>
    <xf numFmtId="43" fontId="11" fillId="3" borderId="118" xfId="75" applyNumberFormat="1" applyFont="1" applyFill="1" applyBorder="1" applyAlignment="1" applyProtection="1">
      <alignment horizontal="left" vertical="top" wrapText="1"/>
      <protection locked="0"/>
    </xf>
    <xf numFmtId="0" fontId="11" fillId="0" borderId="119" xfId="67" applyFont="1" applyBorder="1">
      <alignment vertical="center"/>
    </xf>
    <xf numFmtId="43" fontId="11" fillId="0" borderId="118" xfId="75" applyNumberFormat="1" applyFont="1" applyFill="1" applyBorder="1" applyAlignment="1" applyProtection="1">
      <alignment horizontal="left" vertical="top" wrapText="1"/>
      <protection locked="0"/>
    </xf>
    <xf numFmtId="0" fontId="11" fillId="0" borderId="120" xfId="67" applyFont="1" applyBorder="1">
      <alignment vertical="center"/>
    </xf>
    <xf numFmtId="43" fontId="11" fillId="8" borderId="121" xfId="75" applyNumberFormat="1" applyFont="1" applyFill="1" applyBorder="1" applyAlignment="1" applyProtection="1">
      <alignment horizontal="left" vertical="top" wrapText="1"/>
    </xf>
    <xf numFmtId="43" fontId="11" fillId="8" borderId="122" xfId="75" applyNumberFormat="1" applyFont="1" applyFill="1" applyBorder="1" applyAlignment="1" applyProtection="1">
      <alignment horizontal="left" vertical="top" wrapText="1"/>
    </xf>
    <xf numFmtId="43" fontId="11" fillId="8" borderId="123" xfId="75" applyNumberFormat="1" applyFont="1" applyFill="1" applyBorder="1" applyAlignment="1" applyProtection="1">
      <alignment horizontal="left" vertical="top" wrapText="1"/>
    </xf>
    <xf numFmtId="200" fontId="11" fillId="0" borderId="25" xfId="87" applyNumberFormat="1" applyFont="1" applyFill="1" applyBorder="1" applyAlignment="1" applyProtection="1">
      <protection locked="0"/>
    </xf>
    <xf numFmtId="0" fontId="11" fillId="0" borderId="0" xfId="58" applyFont="1" applyFill="1" applyProtection="1">
      <protection locked="0"/>
    </xf>
    <xf numFmtId="0" fontId="11" fillId="4" borderId="124" xfId="58" applyFont="1" applyFill="1" applyBorder="1" applyProtection="1">
      <protection locked="0"/>
    </xf>
    <xf numFmtId="0" fontId="14" fillId="4" borderId="124" xfId="58" applyFill="1" applyBorder="1" applyProtection="1">
      <protection locked="0"/>
    </xf>
    <xf numFmtId="200" fontId="15" fillId="4" borderId="124" xfId="7" applyNumberFormat="1" applyFill="1" applyBorder="1" applyAlignment="1" applyProtection="1">
      <protection locked="0"/>
    </xf>
    <xf numFmtId="203" fontId="11" fillId="4" borderId="0" xfId="58" applyNumberFormat="1" applyFont="1" applyFill="1" applyProtection="1">
      <protection locked="0"/>
    </xf>
    <xf numFmtId="43" fontId="14" fillId="4" borderId="124" xfId="58" applyNumberFormat="1" applyFill="1" applyBorder="1" applyProtection="1">
      <protection locked="0"/>
    </xf>
    <xf numFmtId="0" fontId="15" fillId="0" borderId="0" xfId="7" quotePrefix="1" applyAlignment="1">
      <alignment vertical="center"/>
    </xf>
    <xf numFmtId="43" fontId="11" fillId="0" borderId="124" xfId="75" applyNumberFormat="1" applyFont="1" applyFill="1" applyBorder="1" applyProtection="1">
      <protection locked="0"/>
    </xf>
    <xf numFmtId="43" fontId="11" fillId="4" borderId="124" xfId="58" applyNumberFormat="1" applyFont="1" applyFill="1" applyBorder="1" applyProtection="1">
      <protection locked="0"/>
    </xf>
    <xf numFmtId="204" fontId="84" fillId="0" borderId="48" xfId="68" applyNumberFormat="1" applyFont="1" applyFill="1" applyBorder="1" applyAlignment="1">
      <alignment vertical="center"/>
    </xf>
    <xf numFmtId="43" fontId="84" fillId="0" borderId="125" xfId="68" applyNumberFormat="1" applyFont="1" applyFill="1" applyBorder="1" applyAlignment="1">
      <alignment vertical="center"/>
    </xf>
    <xf numFmtId="187" fontId="29" fillId="4" borderId="125" xfId="87" applyNumberFormat="1" applyFont="1" applyFill="1" applyBorder="1" applyAlignment="1" applyProtection="1">
      <protection locked="0"/>
    </xf>
    <xf numFmtId="200" fontId="29" fillId="0" borderId="125" xfId="87" applyNumberFormat="1" applyFont="1" applyFill="1" applyBorder="1" applyAlignment="1" applyProtection="1">
      <protection locked="0"/>
    </xf>
    <xf numFmtId="200" fontId="29" fillId="4" borderId="125" xfId="87" applyNumberFormat="1" applyFont="1" applyFill="1" applyBorder="1" applyAlignment="1" applyProtection="1">
      <protection locked="0"/>
    </xf>
    <xf numFmtId="200" fontId="29" fillId="4" borderId="96" xfId="87" applyNumberFormat="1" applyFont="1" applyFill="1" applyBorder="1" applyAlignment="1" applyProtection="1">
      <protection locked="0"/>
    </xf>
    <xf numFmtId="187" fontId="29" fillId="4" borderId="96" xfId="87" applyNumberFormat="1" applyFont="1" applyFill="1" applyBorder="1" applyAlignment="1" applyProtection="1">
      <protection locked="0"/>
    </xf>
    <xf numFmtId="0" fontId="84" fillId="0" borderId="50" xfId="68" applyFont="1" applyFill="1" applyBorder="1" applyAlignment="1">
      <alignment horizontal="right" vertical="center"/>
    </xf>
    <xf numFmtId="0" fontId="50" fillId="2" borderId="0" xfId="0" applyFont="1" applyFill="1" applyAlignment="1">
      <alignment horizontal="center"/>
    </xf>
    <xf numFmtId="0" fontId="49" fillId="2" borderId="0" xfId="0" applyFont="1" applyFill="1" applyAlignment="1">
      <alignment horizontal="center" vertical="center"/>
    </xf>
    <xf numFmtId="0" fontId="11" fillId="2" borderId="4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1" xfId="0" applyFont="1" applyFill="1" applyBorder="1" applyAlignment="1">
      <alignment horizontal="center" vertical="center"/>
    </xf>
    <xf numFmtId="0" fontId="37" fillId="0" borderId="0" xfId="0" applyFont="1" applyFill="1" applyAlignment="1" applyProtection="1">
      <alignment horizontal="center"/>
      <protection locked="0"/>
    </xf>
    <xf numFmtId="43" fontId="37" fillId="4" borderId="0" xfId="3" applyFont="1" applyFill="1" applyAlignment="1" applyProtection="1">
      <alignment horizontal="center" vertical="center"/>
    </xf>
    <xf numFmtId="201" fontId="11" fillId="4" borderId="0" xfId="0" applyNumberFormat="1" applyFont="1" applyFill="1" applyBorder="1" applyAlignment="1" applyProtection="1">
      <alignment horizontal="left" vertical="center"/>
    </xf>
    <xf numFmtId="201" fontId="44" fillId="4" borderId="0" xfId="0" applyNumberFormat="1" applyFont="1" applyFill="1" applyBorder="1" applyAlignment="1" applyProtection="1">
      <alignment horizontal="left" vertical="center"/>
    </xf>
    <xf numFmtId="0" fontId="7" fillId="4" borderId="78" xfId="67" applyFont="1" applyFill="1" applyBorder="1" applyAlignment="1" applyProtection="1">
      <alignment horizontal="center" vertical="center"/>
    </xf>
    <xf numFmtId="0" fontId="38" fillId="4" borderId="81" xfId="67" applyFont="1" applyFill="1" applyBorder="1" applyAlignment="1" applyProtection="1">
      <alignment horizontal="left" vertical="center"/>
    </xf>
    <xf numFmtId="0" fontId="38" fillId="4" borderId="82" xfId="67" applyFont="1" applyFill="1" applyBorder="1" applyAlignment="1" applyProtection="1">
      <alignment horizontal="left" vertical="center"/>
    </xf>
    <xf numFmtId="0" fontId="15" fillId="0" borderId="79" xfId="67" applyFont="1" applyBorder="1" applyAlignment="1">
      <alignment horizontal="center" vertical="center" wrapText="1"/>
    </xf>
    <xf numFmtId="0" fontId="15" fillId="0" borderId="61" xfId="67" applyFont="1" applyBorder="1" applyAlignment="1">
      <alignment horizontal="center" vertical="center" wrapText="1"/>
    </xf>
    <xf numFmtId="0" fontId="15" fillId="0" borderId="47" xfId="67" applyFont="1" applyBorder="1" applyAlignment="1">
      <alignment horizontal="center" vertical="center" wrapText="1"/>
    </xf>
    <xf numFmtId="0" fontId="15" fillId="46" borderId="81" xfId="67" applyFont="1" applyFill="1" applyBorder="1" applyAlignment="1">
      <alignment horizontal="center"/>
    </xf>
    <xf numFmtId="0" fontId="15" fillId="46" borderId="82" xfId="67" applyFont="1" applyFill="1" applyBorder="1" applyAlignment="1">
      <alignment horizontal="center"/>
    </xf>
    <xf numFmtId="0" fontId="15" fillId="0" borderId="78" xfId="67" applyFont="1" applyBorder="1" applyAlignment="1">
      <alignment horizontal="center" vertical="center"/>
    </xf>
    <xf numFmtId="201" fontId="11" fillId="4" borderId="0" xfId="67" applyNumberFormat="1" applyFont="1" applyFill="1" applyBorder="1" applyAlignment="1" applyProtection="1">
      <alignment horizontal="left" vertical="center"/>
    </xf>
    <xf numFmtId="201" fontId="44" fillId="4" borderId="0" xfId="67" applyNumberFormat="1" applyFont="1" applyFill="1" applyBorder="1" applyAlignment="1" applyProtection="1">
      <alignment horizontal="left" vertical="center"/>
    </xf>
    <xf numFmtId="0" fontId="62" fillId="0" borderId="78" xfId="67" applyFont="1" applyBorder="1" applyAlignment="1">
      <alignment horizontal="center" vertical="center"/>
    </xf>
    <xf numFmtId="43" fontId="168" fillId="0" borderId="78" xfId="3" applyFont="1" applyFill="1" applyBorder="1" applyAlignment="1">
      <alignment horizontal="center" vertical="center" wrapText="1"/>
    </xf>
    <xf numFmtId="43" fontId="168" fillId="0" borderId="78" xfId="3" applyFont="1" applyBorder="1" applyAlignment="1">
      <alignment horizontal="center" vertical="center" wrapText="1"/>
    </xf>
    <xf numFmtId="43" fontId="0" fillId="0" borderId="79" xfId="3" applyFont="1" applyBorder="1" applyAlignment="1">
      <alignment horizontal="center" vertical="center" wrapText="1"/>
    </xf>
    <xf numFmtId="43" fontId="168" fillId="0" borderId="47" xfId="3" applyFont="1" applyBorder="1" applyAlignment="1">
      <alignment horizontal="center" vertical="center" wrapText="1"/>
    </xf>
    <xf numFmtId="0" fontId="37" fillId="0" borderId="0" xfId="75" applyFont="1" applyFill="1" applyAlignment="1" applyProtection="1">
      <alignment horizontal="center"/>
      <protection locked="0"/>
    </xf>
    <xf numFmtId="0" fontId="80" fillId="16" borderId="43" xfId="67" applyFont="1" applyFill="1" applyBorder="1" applyAlignment="1">
      <alignment horizontal="left" vertical="center" wrapText="1"/>
    </xf>
    <xf numFmtId="0" fontId="37" fillId="0" borderId="0" xfId="75" applyFont="1" applyAlignment="1" applyProtection="1">
      <alignment horizontal="center"/>
      <protection locked="0"/>
    </xf>
    <xf numFmtId="31" fontId="18" fillId="0" borderId="21" xfId="75" applyNumberFormat="1" applyFont="1" applyBorder="1" applyAlignment="1" applyProtection="1">
      <alignment horizontal="center"/>
      <protection locked="0"/>
    </xf>
    <xf numFmtId="31" fontId="18" fillId="0" borderId="23" xfId="75" applyNumberFormat="1" applyFont="1" applyBorder="1" applyAlignment="1" applyProtection="1">
      <alignment horizontal="center"/>
      <protection locked="0"/>
    </xf>
    <xf numFmtId="0" fontId="18" fillId="0" borderId="25" xfId="75" applyFont="1" applyBorder="1" applyAlignment="1" applyProtection="1">
      <alignment horizontal="center" vertical="top" wrapText="1"/>
      <protection locked="0"/>
    </xf>
    <xf numFmtId="0" fontId="18" fillId="0" borderId="34" xfId="75" applyFont="1" applyBorder="1" applyAlignment="1" applyProtection="1">
      <alignment horizontal="center" vertical="center" wrapText="1"/>
      <protection locked="0"/>
    </xf>
    <xf numFmtId="0" fontId="18" fillId="0" borderId="27" xfId="75" applyFont="1" applyBorder="1" applyAlignment="1" applyProtection="1">
      <alignment horizontal="center" vertical="center" wrapText="1"/>
      <protection locked="0"/>
    </xf>
    <xf numFmtId="0" fontId="18" fillId="0" borderId="21" xfId="75" applyFont="1" applyBorder="1" applyAlignment="1" applyProtection="1">
      <alignment horizontal="center" wrapText="1"/>
      <protection locked="0"/>
    </xf>
    <xf numFmtId="0" fontId="18" fillId="0" borderId="25" xfId="75" applyFont="1" applyBorder="1" applyAlignment="1" applyProtection="1">
      <alignment horizontal="center" wrapText="1"/>
      <protection locked="0"/>
    </xf>
    <xf numFmtId="0" fontId="18" fillId="0" borderId="26" xfId="75" applyFont="1" applyBorder="1" applyAlignment="1" applyProtection="1">
      <alignment horizontal="center" vertical="top" wrapText="1"/>
      <protection locked="0"/>
    </xf>
    <xf numFmtId="43" fontId="19" fillId="4" borderId="0" xfId="87" applyFont="1" applyFill="1" applyAlignment="1" applyProtection="1">
      <alignment horizontal="center" vertical="center" wrapText="1"/>
      <protection locked="0"/>
    </xf>
    <xf numFmtId="0" fontId="26" fillId="4" borderId="25" xfId="58" applyFont="1" applyFill="1" applyBorder="1" applyAlignment="1" applyProtection="1">
      <alignment horizontal="center" vertical="center" wrapText="1"/>
      <protection locked="0"/>
    </xf>
    <xf numFmtId="0" fontId="26" fillId="4" borderId="25" xfId="7" applyFont="1" applyFill="1" applyBorder="1" applyAlignment="1" applyProtection="1">
      <alignment horizontal="center" vertical="center" wrapText="1"/>
      <protection locked="0"/>
    </xf>
    <xf numFmtId="43" fontId="26" fillId="4" borderId="25" xfId="47" applyFont="1" applyFill="1" applyBorder="1" applyAlignment="1" applyProtection="1">
      <alignment horizontal="center" vertical="center" wrapText="1"/>
      <protection locked="0"/>
    </xf>
    <xf numFmtId="0" fontId="26" fillId="4" borderId="34" xfId="58" applyFont="1" applyFill="1" applyBorder="1" applyAlignment="1" applyProtection="1">
      <alignment horizontal="center" vertical="center" wrapText="1"/>
      <protection locked="0"/>
    </xf>
    <xf numFmtId="0" fontId="26" fillId="4" borderId="27" xfId="58" applyFont="1" applyFill="1" applyBorder="1" applyAlignment="1" applyProtection="1">
      <alignment horizontal="center" vertical="center" wrapText="1"/>
      <protection locked="0"/>
    </xf>
    <xf numFmtId="0" fontId="26" fillId="4" borderId="21" xfId="7" applyFont="1" applyFill="1" applyBorder="1" applyAlignment="1" applyProtection="1">
      <alignment horizontal="center" vertical="center" wrapText="1"/>
      <protection locked="0"/>
    </xf>
    <xf numFmtId="43" fontId="26" fillId="4" borderId="21" xfId="47" applyFont="1" applyFill="1" applyBorder="1" applyAlignment="1" applyProtection="1">
      <alignment horizontal="center" vertical="center" wrapText="1"/>
      <protection locked="0"/>
    </xf>
    <xf numFmtId="43" fontId="26" fillId="0" borderId="21" xfId="47" applyFont="1" applyFill="1" applyBorder="1" applyAlignment="1" applyProtection="1">
      <alignment horizontal="center" vertical="center" wrapText="1"/>
      <protection locked="0"/>
    </xf>
    <xf numFmtId="43" fontId="26" fillId="0" borderId="25" xfId="47" applyFont="1" applyFill="1" applyBorder="1" applyAlignment="1" applyProtection="1">
      <alignment horizontal="center" vertical="center" wrapText="1"/>
      <protection locked="0"/>
    </xf>
    <xf numFmtId="43" fontId="26" fillId="4" borderId="22" xfId="47" applyFont="1" applyFill="1" applyBorder="1" applyAlignment="1" applyProtection="1">
      <alignment horizontal="center" vertical="center" wrapText="1"/>
      <protection locked="0"/>
    </xf>
    <xf numFmtId="43" fontId="26" fillId="4" borderId="6" xfId="47" applyFont="1" applyFill="1" applyBorder="1" applyAlignment="1" applyProtection="1">
      <alignment horizontal="center" vertical="center" wrapText="1"/>
      <protection locked="0"/>
    </xf>
    <xf numFmtId="0" fontId="26" fillId="4" borderId="23" xfId="7" applyFont="1" applyFill="1" applyBorder="1" applyAlignment="1" applyProtection="1">
      <alignment horizontal="center" vertical="center" wrapText="1"/>
      <protection locked="0"/>
    </xf>
    <xf numFmtId="0" fontId="26" fillId="4" borderId="26" xfId="7" applyFont="1" applyFill="1" applyBorder="1" applyAlignment="1" applyProtection="1">
      <alignment horizontal="center" vertical="center" wrapText="1"/>
      <protection locked="0"/>
    </xf>
    <xf numFmtId="200" fontId="19" fillId="4" borderId="0" xfId="87" applyNumberFormat="1" applyFont="1" applyFill="1" applyAlignment="1" applyProtection="1">
      <alignment horizontal="center" vertical="center" wrapText="1"/>
      <protection locked="0"/>
    </xf>
    <xf numFmtId="200" fontId="25" fillId="4" borderId="20" xfId="58" applyNumberFormat="1" applyFont="1" applyFill="1" applyBorder="1" applyAlignment="1" applyProtection="1">
      <alignment horizontal="center" vertical="center" wrapText="1"/>
      <protection locked="0"/>
    </xf>
    <xf numFmtId="200" fontId="25" fillId="4" borderId="24" xfId="58" applyNumberFormat="1" applyFont="1" applyFill="1" applyBorder="1" applyAlignment="1" applyProtection="1">
      <alignment horizontal="center" vertical="center" wrapText="1"/>
      <protection locked="0"/>
    </xf>
    <xf numFmtId="0" fontId="16" fillId="51" borderId="98" xfId="68" applyFont="1" applyFill="1" applyBorder="1" applyAlignment="1" applyProtection="1">
      <alignment horizontal="center" vertical="center" wrapText="1"/>
      <protection locked="0"/>
    </xf>
    <xf numFmtId="0" fontId="16" fillId="51" borderId="61" xfId="68" applyFont="1" applyFill="1" applyBorder="1" applyAlignment="1" applyProtection="1">
      <alignment horizontal="center" vertical="center" wrapText="1"/>
      <protection locked="0"/>
    </xf>
    <xf numFmtId="0" fontId="16" fillId="51" borderId="47" xfId="68" applyFont="1" applyFill="1" applyBorder="1" applyAlignment="1" applyProtection="1">
      <alignment horizontal="center" vertical="center" wrapText="1"/>
      <protection locked="0"/>
    </xf>
    <xf numFmtId="57" fontId="172" fillId="0" borderId="0" xfId="7" applyNumberFormat="1" applyFont="1" applyAlignment="1">
      <alignment horizontal="center" vertical="center"/>
    </xf>
    <xf numFmtId="0" fontId="173" fillId="0" borderId="0" xfId="7" applyFont="1" applyAlignment="1">
      <alignment vertical="center"/>
    </xf>
    <xf numFmtId="0" fontId="174" fillId="0" borderId="0" xfId="7" applyFont="1" applyAlignment="1">
      <alignment vertical="center"/>
    </xf>
    <xf numFmtId="201" fontId="174" fillId="0" borderId="0" xfId="7" applyNumberFormat="1" applyFont="1" applyBorder="1" applyAlignment="1">
      <alignment horizontal="center" vertical="center"/>
    </xf>
    <xf numFmtId="0" fontId="175" fillId="51" borderId="96" xfId="68" applyFont="1" applyFill="1" applyBorder="1" applyAlignment="1" applyProtection="1">
      <alignment horizontal="center" vertical="center"/>
      <protection locked="0"/>
    </xf>
    <xf numFmtId="0" fontId="16" fillId="51" borderId="97" xfId="68" applyFont="1" applyFill="1" applyBorder="1" applyAlignment="1" applyProtection="1">
      <alignment horizontal="center" vertical="center"/>
      <protection locked="0"/>
    </xf>
    <xf numFmtId="0" fontId="16" fillId="51" borderId="61" xfId="68" applyFont="1" applyFill="1" applyBorder="1" applyAlignment="1" applyProtection="1">
      <alignment horizontal="center" vertical="center"/>
      <protection locked="0"/>
    </xf>
    <xf numFmtId="0" fontId="16" fillId="51" borderId="47" xfId="68" applyFont="1" applyFill="1" applyBorder="1" applyAlignment="1" applyProtection="1">
      <alignment horizontal="center" vertical="center"/>
      <protection locked="0"/>
    </xf>
    <xf numFmtId="0" fontId="16" fillId="51" borderId="98" xfId="68" applyFont="1" applyFill="1" applyBorder="1" applyAlignment="1" applyProtection="1">
      <alignment horizontal="center" vertical="center"/>
      <protection locked="0"/>
    </xf>
    <xf numFmtId="0" fontId="25" fillId="4" borderId="113" xfId="58" applyFont="1" applyFill="1" applyBorder="1" applyAlignment="1" applyProtection="1">
      <alignment horizontal="center" vertical="center" wrapText="1"/>
    </xf>
    <xf numFmtId="0" fontId="26" fillId="4" borderId="113" xfId="58" applyFont="1" applyFill="1" applyBorder="1" applyAlignment="1" applyProtection="1">
      <alignment horizontal="center" vertical="center" wrapText="1"/>
      <protection locked="0"/>
    </xf>
    <xf numFmtId="0" fontId="26" fillId="4" borderId="113" xfId="7" applyFont="1" applyFill="1" applyBorder="1" applyAlignment="1" applyProtection="1">
      <alignment horizontal="center" vertical="center" wrapText="1"/>
      <protection locked="0"/>
    </xf>
    <xf numFmtId="43" fontId="26" fillId="4" borderId="113" xfId="47" applyFont="1" applyFill="1" applyBorder="1" applyAlignment="1" applyProtection="1">
      <alignment horizontal="center" vertical="center" wrapText="1"/>
      <protection locked="0"/>
    </xf>
    <xf numFmtId="43" fontId="26" fillId="0" borderId="113" xfId="47" applyFont="1" applyFill="1" applyBorder="1" applyAlignment="1" applyProtection="1">
      <alignment horizontal="center" vertical="center" wrapText="1"/>
      <protection locked="0"/>
    </xf>
    <xf numFmtId="0" fontId="25" fillId="4" borderId="25" xfId="58" applyFont="1" applyFill="1" applyBorder="1" applyAlignment="1" applyProtection="1">
      <alignment horizontal="center" vertical="center" wrapText="1"/>
    </xf>
    <xf numFmtId="43" fontId="26" fillId="0" borderId="88" xfId="47" applyFont="1" applyFill="1" applyBorder="1" applyAlignment="1" applyProtection="1">
      <alignment horizontal="center" vertical="center" wrapText="1"/>
      <protection locked="0"/>
    </xf>
    <xf numFmtId="0" fontId="26" fillId="4" borderId="87" xfId="58" applyFont="1" applyFill="1" applyBorder="1" applyAlignment="1" applyProtection="1">
      <alignment horizontal="center" vertical="center" wrapText="1"/>
      <protection locked="0"/>
    </xf>
    <xf numFmtId="0" fontId="26" fillId="4" borderId="88" xfId="7" applyFont="1" applyFill="1" applyBorder="1" applyAlignment="1" applyProtection="1">
      <alignment horizontal="center" vertical="center" wrapText="1"/>
      <protection locked="0"/>
    </xf>
    <xf numFmtId="43" fontId="26" fillId="4" borderId="88" xfId="47" applyFont="1" applyFill="1" applyBorder="1" applyAlignment="1" applyProtection="1">
      <alignment horizontal="center" vertical="center" wrapText="1"/>
      <protection locked="0"/>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5" fillId="0" borderId="4" xfId="0" applyNumberFormat="1" applyFont="1" applyBorder="1" applyAlignment="1">
      <alignment horizont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5" fillId="0" borderId="2" xfId="0" applyNumberFormat="1" applyFont="1" applyBorder="1" applyAlignment="1">
      <alignment horizontal="center"/>
    </xf>
  </cellXfs>
  <cellStyles count="20059">
    <cellStyle name="_x0004_" xfId="94"/>
    <cellStyle name="&amp;A_x000a_Page &amp;P of &amp;N_x000a_CW 5/02_x000a__x0017_&amp;L&amp;F_x000a_&amp;D,&amp;T_x000a_Reviewed by:" xfId="95"/>
    <cellStyle name="??" xfId="96"/>
    <cellStyle name="?? [0.00]_Analysis of Loans" xfId="97"/>
    <cellStyle name="?? [0]" xfId="98"/>
    <cellStyle name="??&amp;_x0012_?&amp;_x000b_?_x0008_*_x0007_?_x0007__x0001__x0001_" xfId="15"/>
    <cellStyle name="???" xfId="99"/>
    <cellStyle name="???? [0.00]_Analysis of Loans" xfId="100"/>
    <cellStyle name="????_Analysis of Loans" xfId="101"/>
    <cellStyle name="??_????????" xfId="102"/>
    <cellStyle name="?@???_BS2000-JUNE" xfId="103"/>
    <cellStyle name="?H?????W?s??" xfId="104"/>
    <cellStyle name="?W?s??" xfId="105"/>
    <cellStyle name="?鹎%U龡&amp;H?_x0008__x001c__x001c_?_x0007__x0001__x0001_" xfId="17"/>
    <cellStyle name="?鹎%U龡&amp;H?_x0008__x001c__x001c_?_x0007__x0001__x0001_ 2" xfId="106"/>
    <cellStyle name="?鹎%U龡&amp;H?_x0008__x001c__x001c_?_x0007__x0001__x0001_ 3" xfId="107"/>
    <cellStyle name="?鹎%U龡&amp;H?_x0008__x001c__x001c_?_x0007__x0001__x0001_ 4" xfId="108"/>
    <cellStyle name="@_text" xfId="109"/>
    <cellStyle name="@_text_电力收益法申报表" xfId="110"/>
    <cellStyle name="@_text_附表3-收益法申报表（火电）0630" xfId="111"/>
    <cellStyle name="_028黑龙江华润酒精－汇报版" xfId="112"/>
    <cellStyle name="_AA#" xfId="113"/>
    <cellStyle name="_All AWPs - RCSB-FST 110602" xfId="114"/>
    <cellStyle name="_All AWPs - RCSB-FST 110602_1" xfId="115"/>
    <cellStyle name="_All AWPs - RCSB-FST 110602_2" xfId="116"/>
    <cellStyle name="_All AWPs - RCSB-FST 110602_2_Book1" xfId="117"/>
    <cellStyle name="_All AWPs - RCSB-FST 110602_2_Book1_BP AWPs 16122002" xfId="118"/>
    <cellStyle name="_All AWPs - RCSB-FST 110602_2_Book1_to be discussed with wai pong" xfId="119"/>
    <cellStyle name="_All AWPs - RCSB-FST 110602_2_CFA-AWPs 16.1.03" xfId="120"/>
    <cellStyle name="_All AWPs - RCSB-FST 110602_3" xfId="121"/>
    <cellStyle name="_All AWPs - RCSB-FST 110602_3_Book1" xfId="122"/>
    <cellStyle name="_All AWPs - RCSB-FST 110602_3_Book1_BP AWPs 16122002" xfId="123"/>
    <cellStyle name="_All AWPs - RCSB-FST 110602_3_Book1_to be discussed with wai pong" xfId="124"/>
    <cellStyle name="_All AWPs - RCSB-FST 110602_3_CFA-AWPs 16.1.03" xfId="125"/>
    <cellStyle name="_All AWPs - RCSB-FST 110602_4" xfId="126"/>
    <cellStyle name="_All AWPs - RCSB-FST 110602_4_Book1" xfId="127"/>
    <cellStyle name="_All AWPs - RCSB-FST 110602_4_Book1_BP AWPs 16122002" xfId="128"/>
    <cellStyle name="_All AWPs - RCSB-FST 110602_4_Book1_to be discussed with wai pong" xfId="129"/>
    <cellStyle name="_All AWPs - RCSB-FST 110602_4_CFA-AWPs 16.1.03" xfId="130"/>
    <cellStyle name="_All AWPs - RCSB-FST 110602_5" xfId="131"/>
    <cellStyle name="_BDP details for AR and OR" xfId="132"/>
    <cellStyle name="_Book1" xfId="133"/>
    <cellStyle name="_x0004__Book1" xfId="134"/>
    <cellStyle name="_Book1_BP AWPs 16122002" xfId="135"/>
    <cellStyle name="_x0004__Book1_BP AWPs 16122002" xfId="136"/>
    <cellStyle name="_Book1_to be discussed with wai pong" xfId="137"/>
    <cellStyle name="_x0004__Book1_to be discussed with wai pong" xfId="138"/>
    <cellStyle name="_Cash&amp;Bank" xfId="139"/>
    <cellStyle name="_Cash&amp;Bank_E-Accounts receivable" xfId="140"/>
    <cellStyle name="_Cash&amp;Bank_E-CRCalcohol Co.-Accounts receivable" xfId="141"/>
    <cellStyle name="_Cash&amp;Bank_E-XXX Co.-Accounts receivable" xfId="142"/>
    <cellStyle name="_Cash&amp;Bank_F_East Ocean_Inventories" xfId="143"/>
    <cellStyle name="_Cash&amp;Bank_F-Inventory" xfId="144"/>
    <cellStyle name="_Cash&amp;Bank_F-XXX Co.-Inventory" xfId="145"/>
    <cellStyle name="_Cash&amp;Bank_存货倒推" xfId="146"/>
    <cellStyle name="_CCB Consol Item12 NAV and Profit Recon 040202( to be updated) EL" xfId="147"/>
    <cellStyle name="_CCB Consol Item12 NAV and Profit Recon 040202( to be updated) EL_CCB.Dec03AuditPack.GL.V2" xfId="148"/>
    <cellStyle name="_CCB(1).JL.Item12.ProfitNAVRecon.031127.ty" xfId="149"/>
    <cellStyle name="_CCB(1).JL.Item12.ProfitNAVRecon.031127.ty_CCB.Dec03AuditPack.GL.V2" xfId="150"/>
    <cellStyle name="_CCB.Dec03AuditPack.GL.V2" xfId="151"/>
    <cellStyle name="_CCB.GLAudit Package.040114" xfId="152"/>
    <cellStyle name="_CCB.GLAudit Package.040114_CCB.Dec03AuditPack.GL.V2" xfId="153"/>
    <cellStyle name="_CCB.HEN.Item12.ProfitNAVRecon.031209.LY" xfId="154"/>
    <cellStyle name="_CCB.HEN.Item12.ProfitNAVRecon.031209.LY_1" xfId="155"/>
    <cellStyle name="_CCB.HEN.Item12.ProfitNAVRecon.031209.LY_1_CCB.CQ.Item12.1D.ProfitNAVRec.031213-revised.dhnc" xfId="156"/>
    <cellStyle name="_CCB.HEN.Item12.ProfitNAVRecon.031209.LY_1_CCB.CQ.Item12.1D.ProfitNAVRec.031213-revised.dhnc_CCB.Dec03AuditPack.GL.V2" xfId="157"/>
    <cellStyle name="_CCB.HEN.Item12.ProfitNAVRecon.031209.LY_1_CCB.Dec03AuditPack.GL.V2" xfId="158"/>
    <cellStyle name="_CCB.HEN.Item12.ProfitNAVRecon.031209.LY_1_CCB.HO.NAV Recon.031208.EL" xfId="159"/>
    <cellStyle name="_CCB.HEN.Item12.ProfitNAVRecon.031209.LY_1_CCB.HO.NAV Recon.031208.EL_CCB.Dec03AuditPack.GL.V2" xfId="160"/>
    <cellStyle name="_CCB.HEN.Item12.ProfitNAVRecon.031209.LY_1_CCB.HO.NAV Recon.031222.AL" xfId="161"/>
    <cellStyle name="_CCB.HEN.Item12.ProfitNAVRecon.031209.LY_1_CCB.HO.NAV Recon.031222.AL_CCB.Dec03AuditPack.GL.V2" xfId="162"/>
    <cellStyle name="_CCB.HEN.Item12.ProfitNAVRecon.031209.LY_1_CCB.HO.NAV Recon.031226.AL" xfId="163"/>
    <cellStyle name="_CCB.HEN.Item12.ProfitNAVRecon.031209.LY_1_CCB.HO.NAV Recon.031226.AL_CCB.Dec03AuditPack.GL.V2" xfId="164"/>
    <cellStyle name="_CCB.HEN.Item12.ProfitNAVRecon.031209.LY_1_CCB.SX.Item12.F.ProfitNAVRecon.031212.MS" xfId="165"/>
    <cellStyle name="_CCB.HEN.Item12.ProfitNAVRecon.031209.LY_1_CCB.SX.Item12.F.ProfitNAVRecon.031212.MS_CCB.Dec03AuditPack.GL.V2" xfId="166"/>
    <cellStyle name="_CCB.HEN.Item12.ProfitNAVRecon.031209.LY_CCB.CQ.Item12.1D.ProfitNAVRec.031213-revised.dhnc" xfId="167"/>
    <cellStyle name="_CCB.HEN.Item12.ProfitNAVRecon.031209.LY_CCB.CQ.Item12.1D.ProfitNAVRec.031213-revised.dhnc_CCB.Dec03AuditPack.GL.V2" xfId="168"/>
    <cellStyle name="_CCB.HEN.Item12.ProfitNAVRecon.031209.LY_CCB.Dec03AuditPack.GL.V2" xfId="169"/>
    <cellStyle name="_CCB.HEN.Item12.ProfitNAVRecon.031209.LY_CCB.HO.NAV Recon.031208.EL" xfId="170"/>
    <cellStyle name="_CCB.HEN.Item12.ProfitNAVRecon.031209.LY_CCB.HO.NAV Recon.031208.EL_CCB.Dec03AuditPack.GL.V2" xfId="171"/>
    <cellStyle name="_CCB.HEN.Item12.ProfitNAVRecon.031209.LY_CCB.HO.NAV Recon.031222.AL" xfId="172"/>
    <cellStyle name="_CCB.HEN.Item12.ProfitNAVRecon.031209.LY_CCB.HO.NAV Recon.031222.AL_CCB.Dec03AuditPack.GL.V2" xfId="173"/>
    <cellStyle name="_CCB.HEN.Item12.ProfitNAVRecon.031209.LY_CCB.HO.NAV Recon.031226.AL" xfId="174"/>
    <cellStyle name="_CCB.HEN.Item12.ProfitNAVRecon.031209.LY_CCB.HO.NAV Recon.031226.AL_CCB.Dec03AuditPack.GL.V2" xfId="175"/>
    <cellStyle name="_CCB.HEN.Item12.ProfitNAVRecon.031209.LY_CCB.HOBranch.Item12.1D.ProfitNAVRecon.031202" xfId="176"/>
    <cellStyle name="_CCB.HEN.Item12.ProfitNAVRecon.031209.LY_CCB.HOBranch.Item12.1D.ProfitNAVRecon.031202_CCB.Dec03AuditPack.GL.V2" xfId="177"/>
    <cellStyle name="_CCB.HEN.Item12.ProfitNAVRecon.031209.LY_CCB.JX.Item12.X.ProfitNAVRecon.031209.JW" xfId="178"/>
    <cellStyle name="_CCB.HEN.Item12.ProfitNAVRecon.031209.LY_CCB.JX.Item12.X.ProfitNAVRecon.031209.JW_CCB.CQ.Item12.1D.ProfitNAVRec.031213-revised.dhnc" xfId="179"/>
    <cellStyle name="_CCB.HEN.Item12.ProfitNAVRecon.031209.LY_CCB.JX.Item12.X.ProfitNAVRecon.031209.JW_CCB.CQ.Item12.1D.ProfitNAVRec.031213-revised.dhnc_CCB.Dec03AuditPack.GL.V2" xfId="180"/>
    <cellStyle name="_CCB.HEN.Item12.ProfitNAVRecon.031209.LY_CCB.JX.Item12.X.ProfitNAVRecon.031209.JW_CCB.Dec03AuditPack.GL.V2" xfId="181"/>
    <cellStyle name="_CCB.HEN.Item12.ProfitNAVRecon.031209.LY_CCB.JX.Item12.X.ProfitNAVRecon.031209.JW_CCB.HO.NAV Recon.031208.EL" xfId="182"/>
    <cellStyle name="_CCB.HEN.Item12.ProfitNAVRecon.031209.LY_CCB.JX.Item12.X.ProfitNAVRecon.031209.JW_CCB.HO.NAV Recon.031208.EL_CCB.Dec03AuditPack.GL.V2" xfId="183"/>
    <cellStyle name="_CCB.HEN.Item12.ProfitNAVRecon.031209.LY_CCB.JX.Item12.X.ProfitNAVRecon.031209.JW_CCB.HO.NAV Recon.031222.AL" xfId="184"/>
    <cellStyle name="_CCB.HEN.Item12.ProfitNAVRecon.031209.LY_CCB.JX.Item12.X.ProfitNAVRecon.031209.JW_CCB.HO.NAV Recon.031222.AL_CCB.Dec03AuditPack.GL.V2" xfId="185"/>
    <cellStyle name="_CCB.HEN.Item12.ProfitNAVRecon.031209.LY_CCB.JX.Item12.X.ProfitNAVRecon.031209.JW_CCB.HO.NAV Recon.031226.AL" xfId="186"/>
    <cellStyle name="_CCB.HEN.Item12.ProfitNAVRecon.031209.LY_CCB.JX.Item12.X.ProfitNAVRecon.031209.JW_CCB.HO.NAV Recon.031226.AL_CCB.Dec03AuditPack.GL.V2" xfId="187"/>
    <cellStyle name="_CCB.HEN.Item12.ProfitNAVRecon.031209.LY_CCB.JX.Item12.X.ProfitNAVRecon.031209.JW_CCB.SX.Item12.F.ProfitNAVRecon.031212.MS" xfId="188"/>
    <cellStyle name="_CCB.HEN.Item12.ProfitNAVRecon.031209.LY_CCB.JX.Item12.X.ProfitNAVRecon.031209.JW_CCB.SX.Item12.F.ProfitNAVRecon.031212.MS_CCB.Dec03AuditPack.GL.V2" xfId="189"/>
    <cellStyle name="_CCB.HEN.Item12.ProfitNAVRecon.031209.LY_CCB.LN.Item12.Profit  NAV reconciliation.031121" xfId="190"/>
    <cellStyle name="_CCB.HEN.Item12.ProfitNAVRecon.031209.LY_CCB.LN.Item12.Profit  NAV reconciliation.031121_CCB.Dec03AuditPack.GL.V2" xfId="191"/>
    <cellStyle name="_CCB.HEN.Item12.ProfitNAVRecon.031209.LY_CCB.NB.Appendix 12 ProfitNAVRecon (GL).031204" xfId="192"/>
    <cellStyle name="_CCB.HEN.Item12.ProfitNAVRecon.031209.LY_CCB.NB.Appendix 12 ProfitNAVRecon (GL).031204_CCB.Dec03AuditPack.GL.V2" xfId="193"/>
    <cellStyle name="_CCB.HEN.Item12.ProfitNAVRecon.031209.LY_CCB.SC.Item12.ProfitNAVRecon.031210.EP" xfId="194"/>
    <cellStyle name="_CCB.HEN.Item12.ProfitNAVRecon.031209.LY_CCB.SC.Item12.ProfitNAVRecon.031210.EP_CCB.Dec03AuditPack.GL.V2" xfId="195"/>
    <cellStyle name="_CCB.HEN.Item12.ProfitNAVRecon.031209.LY_CCB.SX.Item12.F.ProfitNAVRecon.031212.MS" xfId="196"/>
    <cellStyle name="_CCB.HEN.Item12.ProfitNAVRecon.031209.LY_CCB.SX.Item12.F.ProfitNAVRecon.031212.MS_CCB.Dec03AuditPack.GL.V2" xfId="197"/>
    <cellStyle name="_CCB.HEN.Item12.ProfitNAVRecon.031209.LY_CCB.TG.Item12.F.ProfitNAVRecon.my.031212" xfId="198"/>
    <cellStyle name="_CCB.HEN.Item12.ProfitNAVRecon.031209.LY_CCB.TG.Item12.F.ProfitNAVRecon.my.031212_CCB.Dec03AuditPack.GL.V2" xfId="199"/>
    <cellStyle name="_CCB.HEN.Item12.ProfitNAVRecon.031209.LY_CCB.XZ.item12.3D.ProfitNAVRec.031124.dhnc" xfId="200"/>
    <cellStyle name="_CCB.HEN.Item12.ProfitNAVRecon.031209.LY_CCB.XZ.item12.3D.ProfitNAVRec.031124.dhnc_CCB.Dec03AuditPack.GL.V2" xfId="201"/>
    <cellStyle name="_CCB.HO.2001 combined Jnl summary.GL.031221" xfId="202"/>
    <cellStyle name="_CCB.HO.2001 combined Jnl summary.GL.031221_CCB.Dec03AuditPack.GL.V2" xfId="203"/>
    <cellStyle name="_CCB.HO.2001 Jnl summary by jnl.GL PRC 1-12,33" xfId="204"/>
    <cellStyle name="_CCB.HO.2001 Jnl summary by jnl.GL PRC 1-12,33_CCB.Dec03AuditPack.GL.V2" xfId="205"/>
    <cellStyle name="_CCB.HO.2002 Jnl summary by jnl.GL PRC 41-80.grouped.031221" xfId="206"/>
    <cellStyle name="_CCB.HO.2002 Jnl summary by jnl.GL PRC 41-80.grouped.031221_CCB.Dec03AuditPack.GL.V2" xfId="207"/>
    <cellStyle name="_CCB.HO.2002 Jnl summary by jnl.GL PRC 41-80.grouped.031221_CCB.HO.2001 Jnl summary by jnl.GL PRC 1-12,33" xfId="208"/>
    <cellStyle name="_CCB.HO.2002 Jnl summary by jnl.GL PRC 41-80.grouped.031221_CCB.HO.2001 Jnl summary by jnl.GL PRC 1-12,33_CCB.Dec03AuditPack.GL.V2" xfId="209"/>
    <cellStyle name="_CCB.HO.2002 Jnl summary by jnl.GL PRC 41-80.grouped.031221_CCB.HO.2003 Jnl summary by jnl.GL PRC 13-20.031221" xfId="210"/>
    <cellStyle name="_CCB.HO.2002 Jnl summary by jnl.GL PRC 41-80.grouped.031221_CCB.HO.2003 Jnl summary by jnl.GL PRC 13-20.031221_CCB.Dec03AuditPack.GL.V2" xfId="211"/>
    <cellStyle name="_CCB.HO.2003 Jnl summary by jnl.GL PRC 11&amp;12&amp;68.031221" xfId="212"/>
    <cellStyle name="_CCB.HO.2003 Jnl summary by jnl.GL PRC 1-12,33.031221" xfId="213"/>
    <cellStyle name="_CCB.HO.2003 Jnl summary by jnl.GL PRC 1-12,33.031221_CCB.Dec03AuditPack.GL.V2" xfId="214"/>
    <cellStyle name="_CCB.HO.2003 Jnl summary by jnl.GL PRC 13-20.031221" xfId="215"/>
    <cellStyle name="_CCB.HO.2003 Jnl summary by jnl.GL PRC 13-20.031221_CCB.Dec03AuditPack.GL.V2" xfId="216"/>
    <cellStyle name="_CCB.HO.2003 Jnl summary by jnl.GL PRC 15,21-32.031221" xfId="217"/>
    <cellStyle name="_CCB.HO.2003 Jnl summary by jnl.GL PRC 15,21-32.031221_CCB.Dec03AuditPack.GL.V2" xfId="218"/>
    <cellStyle name="_CCB.HO.2003 Jnl summary by jnl.GL PRC 31&amp;62.031221" xfId="219"/>
    <cellStyle name="_CCB.HO.2003 Jnl summary by jnl.GL PRC 34-40.031221" xfId="220"/>
    <cellStyle name="_CCB.HO.2003 Jnl summary by jnl.GL PRC 34-40.031221_CCB.Dec03AuditPack.GL.V2" xfId="221"/>
    <cellStyle name="_CCB.HO.2003 Jnl summary by jnl.GL PRC 60-80.031221" xfId="222"/>
    <cellStyle name="_CCB.HO.2003 Jnl summary by jnl.GL PRC 81-120.031221" xfId="223"/>
    <cellStyle name="_CCB.HO.2003 Jnl summary by jnl.GL PRC 81-120.031221_CCB.Dec03AuditPack.GL.V2" xfId="224"/>
    <cellStyle name="_CCB.HO.2003 Jnl summary by jnl.Gl.specific for HO branch" xfId="225"/>
    <cellStyle name="_CCB.HO.2003 Jnl summary by jnl.Gl.specific for HO branch_CCB.Dec03AuditPack.GL.V2" xfId="226"/>
    <cellStyle name="_CCB.HO.2003 Jnl summary by jnl.Gl.specific for HO branch_CCB.HO.2003 Jnl summary by jnl.GL PRC 60-80.031221" xfId="227"/>
    <cellStyle name="_CCB.HO.2003 Jnl summary by jnl.Gl.specific for HO branch_CCB.HO.2003 Jnl summary by jnl.GL PRC 60-80.031221_CCB.Dec03AuditPack.GL.V2" xfId="228"/>
    <cellStyle name="_CCB.HO.2003 Jnl summary by jnl.Gl.specific for HO branch_CCB.HO.2003 Jnl summary by jnl.GL PRC 60-80.031221rev" xfId="229"/>
    <cellStyle name="_CCB.HO.2003 Jnl summary by jnl.Gl.specific for HO branch_CCB.HO.2003 Jnl summary by jnl.GL PRC 60-80.031221rev_CCB.Dec03AuditPack.GL.V2" xfId="230"/>
    <cellStyle name="_CCB.HO.NAV Recon.031108.AL" xfId="231"/>
    <cellStyle name="_CCB.HO.NAV Recon.031108.AL_CCB.Dec03AuditPack.GL.V2" xfId="232"/>
    <cellStyle name="_CCB.HO.NAV Recon.031208.AL" xfId="233"/>
    <cellStyle name="_CCB.HO.NAV Recon.031208.AL_CCB.Dec03AuditPack.GL.V2" xfId="234"/>
    <cellStyle name="_CCB.HO.NAV Recon.031208.EL" xfId="235"/>
    <cellStyle name="_CCB.HO.NAV Recon.031208.EL_CCB.Dec03AuditPack.GL.V2" xfId="236"/>
    <cellStyle name="_CCB.HO.NAV Recon.HL.031113.AL" xfId="237"/>
    <cellStyle name="_CCB.HO.NAV Recon.HL.031113.AL_CCB.Dec03AuditPack.GL.V2" xfId="238"/>
    <cellStyle name="_CCB.HO.New TB template.CCB PRC IAS Sorting.040223 trial run" xfId="239"/>
    <cellStyle name="_CCB.HO.New TB template.CCB PRC IAS Sorting.040223 trial run_CCB.Dec03AuditPack.GL.V2" xfId="240"/>
    <cellStyle name="_CCB.HO.New TB template.IAS Sorting.040210" xfId="241"/>
    <cellStyle name="_CCB.HO.New TB template.IAS Sorting.040210_CCB.Dec03AuditPack.GL.V2" xfId="242"/>
    <cellStyle name="_CCB.HO.New TB template.PRC Sorting.040210" xfId="243"/>
    <cellStyle name="_CCB.HO.New TB template.PRC Sorting.040210_CCB.Dec03AuditPack.GL.V2" xfId="244"/>
    <cellStyle name="_CCB.HO.Profit Recon.031108.AL" xfId="245"/>
    <cellStyle name="_CCB.HO.Profit Recon.031108.AL_CCB.Dec03AuditPack.GL.V2" xfId="246"/>
    <cellStyle name="_CCB.HO.Profit Recon.031208.AL" xfId="247"/>
    <cellStyle name="_CCB.HO.Profit Recon.031208.AL_CCB.Dec03AuditPack.GL.V2" xfId="248"/>
    <cellStyle name="_CCB.HO.Profit Recon.HL.031113.AL" xfId="249"/>
    <cellStyle name="_CCB.HO.Profit Recon.HL.031113.AL_CCB.Dec03AuditPack.GL.V2" xfId="250"/>
    <cellStyle name="_CCB.NX.Item 12.ProfitNAVRec.031121" xfId="251"/>
    <cellStyle name="_CCB.NX.Item 12.ProfitNAVRec.031121_CCB.Dec03AuditPack.GL.V2" xfId="252"/>
    <cellStyle name="_CCB.QH.Item12..ProfitNAVRecon.031206-HL.ML" xfId="253"/>
    <cellStyle name="_CCB.QH.Item12..ProfitNAVRecon.031206-HL.ML_CCB.Dec03AuditPack.GL.V2" xfId="254"/>
    <cellStyle name="_CCB.QH.Item12..ProfitNAVRecon.031206-HL.ML_CCB.HB.Item12.Housing Loan.ProfitNAVRecon.031218.JZ" xfId="255"/>
    <cellStyle name="_CCB.QH.Item12..ProfitNAVRecon.031206-HL.ML_CCB.HB.Item12.Housing Loan.ProfitNAVRecon.031218.JZ_CCB.Dec03AuditPack.GL.V2" xfId="256"/>
    <cellStyle name="_CCB.QH.Item12..ProfitNAVRecon.031206-HL.ML_CCB.HEN.Item12.F.ProfitNAVRecon.HL.031214.KL" xfId="257"/>
    <cellStyle name="_CCB.QH.Item12..ProfitNAVRecon.031206-HL.ML_CCB.HEN.Item12.F.ProfitNAVRecon.HL.031214.KL_CCB.Dec03AuditPack.GL.V2" xfId="258"/>
    <cellStyle name="_CCB.QH.Item12..ProfitNAVRecon.031206-HL.ML_CCB.HO.NAV Recon.HL.031222.AL" xfId="259"/>
    <cellStyle name="_CCB.QH.Item12..ProfitNAVRecon.031206-HL.ML_CCB.HO.NAV Recon.HL.031222.AL_CCB.Dec03AuditPack.GL.V2" xfId="260"/>
    <cellStyle name="_CCB.QH.Item12..ProfitNAVRecon.031206-HL.ML_CCB.HO.Profit Recon.HL.031222.AL" xfId="261"/>
    <cellStyle name="_CCB.QH.Item12..ProfitNAVRecon.031206-HL.ML_CCB.HO.Profit Recon.HL.031222.AL_CCB.Dec03AuditPack.GL.V2" xfId="262"/>
    <cellStyle name="_CCB.QH.Item12..ProfitNAVRecon.031206-HL.ML_CCB.JL.Item12.new NAV.031223" xfId="263"/>
    <cellStyle name="_CCB.QH.Item12..ProfitNAVRecon.031206-HL.ML_CCB.JL.Item12.new NAV.031223_CCB.Dec03AuditPack.GL.V2" xfId="264"/>
    <cellStyle name="_CCB.SX.Item12.F.ProfitNAVRecon.031212.MS" xfId="265"/>
    <cellStyle name="_CCB.SX.Item12.F.ProfitNAVRecon.031212.MS_CCB.Dec03AuditPack.GL.V2" xfId="266"/>
    <cellStyle name="_CCB.SZ.item1.journal list.031110.DY" xfId="267"/>
    <cellStyle name="_CCB.SZ.item1.journal list.031110.DY_CCB.Dec03AuditPack.GL.V2" xfId="268"/>
    <cellStyle name="_CCB.SZ.reporting Pack.031110.DY" xfId="269"/>
    <cellStyle name="_CCB.SZ.reporting Pack.031110.DY_CCB.Dec03AuditPack.GL.V2" xfId="270"/>
    <cellStyle name="_CEB.Consol.04.0712CnslJnlList_PRC" xfId="271"/>
    <cellStyle name="_CFA-AWPs 16.1.03" xfId="272"/>
    <cellStyle name="_x0004__CFA-AWPs 16.1.03" xfId="273"/>
    <cellStyle name="_CRCC成本法评估明细表-AMENDa" xfId="274"/>
    <cellStyle name="_E" xfId="275"/>
    <cellStyle name="_E,G,N,I 03" xfId="276"/>
    <cellStyle name="_E,G,N,I 04" xfId="277"/>
    <cellStyle name="_E,G,N,I 05" xfId="278"/>
    <cellStyle name="_ET_STYLE_NoName_00_" xfId="279"/>
    <cellStyle name="_E-ZS 12-2005" xfId="280"/>
    <cellStyle name="_E-ZS 2005-08" xfId="281"/>
    <cellStyle name="_E--中生" xfId="282"/>
    <cellStyle name="_E--中生_E-Accounts receivable" xfId="283"/>
    <cellStyle name="_E--中生_E-CRCalcohol Co.-Accounts receivable" xfId="284"/>
    <cellStyle name="_E--中生_E-XXX Co.-Accounts receivable" xfId="285"/>
    <cellStyle name="_F_East Ocean_Inventories" xfId="286"/>
    <cellStyle name="_FA" xfId="287"/>
    <cellStyle name="_F-Inventory" xfId="288"/>
    <cellStyle name="_GZH-PBC" xfId="18"/>
    <cellStyle name="_Hongda-P" xfId="289"/>
    <cellStyle name="_IAS Adjustments011231" xfId="290"/>
    <cellStyle name="_IAS Adjustments011231_CCB.Dec03AuditPack.GL.V2" xfId="291"/>
    <cellStyle name="_IAS Adjustments011231_CCB.GLAudit Package.040114" xfId="292"/>
    <cellStyle name="_IAS Adjustments011231_CCB.GLAudit Package.040114_CCB.Dec03AuditPack.GL.V2" xfId="293"/>
    <cellStyle name="_IAS Adjustments011231_CCB.HO.New TB template.CCB PRC IAS Sorting.040223 trial run" xfId="294"/>
    <cellStyle name="_IAS Adjustments011231_CCB.HO.New TB template.CCB PRC IAS Sorting.040223 trial run_CCB.Dec03AuditPack.GL.V2" xfId="295"/>
    <cellStyle name="_IAS Adjustments011231_CCB.HO.New TB template.IAS Sorting.040210" xfId="296"/>
    <cellStyle name="_IAS Adjustments011231_CCB.HO.New TB template.IAS Sorting.040210_CCB.Dec03AuditPack.GL.V2" xfId="297"/>
    <cellStyle name="_IAS Adjustments011231_CCB.HO.New TB template.PRC Sorting.040210" xfId="298"/>
    <cellStyle name="_IAS Adjustments011231_CCB.HO.New TB template.PRC Sorting.040210_CCB.Dec03AuditPack.GL.V2" xfId="299"/>
    <cellStyle name="_IAS Adjustments021231" xfId="300"/>
    <cellStyle name="_IAS Adjustments021231_CCB.Dec03AuditPack.GL.V2" xfId="301"/>
    <cellStyle name="_IAS Adjustments021231_CCB.GLAudit Package.040114" xfId="302"/>
    <cellStyle name="_IAS Adjustments021231_CCB.GLAudit Package.040114_CCB.Dec03AuditPack.GL.V2" xfId="303"/>
    <cellStyle name="_IAS Adjustments021231_CCB.HO.New TB template.CCB PRC IAS Sorting.040223 trial run" xfId="304"/>
    <cellStyle name="_IAS Adjustments021231_CCB.HO.New TB template.CCB PRC IAS Sorting.040223 trial run_CCB.Dec03AuditPack.GL.V2" xfId="305"/>
    <cellStyle name="_IAS Adjustments021231_CCB.HO.New TB template.IAS Sorting.040210" xfId="306"/>
    <cellStyle name="_IAS Adjustments021231_CCB.HO.New TB template.IAS Sorting.040210_CCB.Dec03AuditPack.GL.V2" xfId="307"/>
    <cellStyle name="_IAS Adjustments021231_CCB.HO.New TB template.PRC Sorting.040210" xfId="308"/>
    <cellStyle name="_IAS Adjustments021231_CCB.HO.New TB template.PRC Sorting.040210_CCB.Dec03AuditPack.GL.V2" xfId="309"/>
    <cellStyle name="_IAS Adjustments030630" xfId="310"/>
    <cellStyle name="_IAS Adjustments030630_CCB.Dec03AuditPack.GL.V2" xfId="311"/>
    <cellStyle name="_IAS Adjustments030630_CCB.GLAudit Package.040114" xfId="312"/>
    <cellStyle name="_IAS Adjustments030630_CCB.GLAudit Package.040114_CCB.Dec03AuditPack.GL.V2" xfId="313"/>
    <cellStyle name="_IAS Adjustments030630_CCB.HO.New TB template.CCB PRC IAS Sorting.040223 trial run" xfId="314"/>
    <cellStyle name="_IAS Adjustments030630_CCB.HO.New TB template.CCB PRC IAS Sorting.040223 trial run_CCB.Dec03AuditPack.GL.V2" xfId="315"/>
    <cellStyle name="_IAS Adjustments030630_CCB.HO.New TB template.IAS Sorting.040210" xfId="316"/>
    <cellStyle name="_IAS Adjustments030630_CCB.HO.New TB template.IAS Sorting.040210_CCB.Dec03AuditPack.GL.V2" xfId="317"/>
    <cellStyle name="_IAS Adjustments030630_CCB.HO.New TB template.PRC Sorting.040210" xfId="318"/>
    <cellStyle name="_IAS Adjustments030630_CCB.HO.New TB template.PRC Sorting.040210_CCB.Dec03AuditPack.GL.V2" xfId="319"/>
    <cellStyle name="_merchanise" xfId="320"/>
    <cellStyle name="_N - ZS 8-2005" xfId="321"/>
    <cellStyle name="_N - ZS 8-2005_E-Accounts receivable" xfId="322"/>
    <cellStyle name="_N - ZS 8-2005_E-CRCalcohol Co.-Accounts receivable" xfId="323"/>
    <cellStyle name="_N - ZS 8-2005_E-XXX Co.-Accounts receivable" xfId="324"/>
    <cellStyle name="_PBC content" xfId="325"/>
    <cellStyle name="_PBC P&amp;L" xfId="326"/>
    <cellStyle name="_PBC-2004" xfId="8"/>
    <cellStyle name="_PBC-2004-配件" xfId="20"/>
    <cellStyle name="_PBC-assets1" xfId="327"/>
    <cellStyle name="_PBC-assets2" xfId="328"/>
    <cellStyle name="_PRC AA#1 - H400" xfId="329"/>
    <cellStyle name="_PRC Adjustments 011231" xfId="330"/>
    <cellStyle name="_PRC Adjustments 011231_CCB.Dec03AuditPack.GL.V2" xfId="331"/>
    <cellStyle name="_PRC Adjustments 011231_CCB.GLAudit Package.040114" xfId="332"/>
    <cellStyle name="_PRC Adjustments 011231_CCB.GLAudit Package.040114_CCB.Dec03AuditPack.GL.V2" xfId="333"/>
    <cellStyle name="_PRC Adjustments 011231_CCB.HO.New TB template.CCB PRC IAS Sorting.040223 trial run" xfId="334"/>
    <cellStyle name="_PRC Adjustments 011231_CCB.HO.New TB template.CCB PRC IAS Sorting.040223 trial run_CCB.Dec03AuditPack.GL.V2" xfId="335"/>
    <cellStyle name="_PRC Adjustments 011231_CCB.HO.New TB template.IAS Sorting.040210" xfId="336"/>
    <cellStyle name="_PRC Adjustments 011231_CCB.HO.New TB template.IAS Sorting.040210_CCB.Dec03AuditPack.GL.V2" xfId="337"/>
    <cellStyle name="_PRC Adjustments 011231_CCB.HO.New TB template.PRC Sorting.040210" xfId="338"/>
    <cellStyle name="_PRC Adjustments 011231_CCB.HO.New TB template.PRC Sorting.040210_CCB.Dec03AuditPack.GL.V2" xfId="339"/>
    <cellStyle name="_PRC Adjustments 021231" xfId="340"/>
    <cellStyle name="_PRC Adjustments 021231_CCB.Dec03AuditPack.GL.V2" xfId="341"/>
    <cellStyle name="_PRC Adjustments 021231_CCB.GLAudit Package.040114" xfId="342"/>
    <cellStyle name="_PRC Adjustments 021231_CCB.GLAudit Package.040114_CCB.Dec03AuditPack.GL.V2" xfId="343"/>
    <cellStyle name="_PRC Adjustments 021231_CCB.HO.New TB template.CCB PRC IAS Sorting.040223 trial run" xfId="344"/>
    <cellStyle name="_PRC Adjustments 021231_CCB.HO.New TB template.CCB PRC IAS Sorting.040223 trial run_CCB.Dec03AuditPack.GL.V2" xfId="345"/>
    <cellStyle name="_PRC Adjustments 021231_CCB.HO.New TB template.IAS Sorting.040210" xfId="346"/>
    <cellStyle name="_PRC Adjustments 021231_CCB.HO.New TB template.IAS Sorting.040210_CCB.Dec03AuditPack.GL.V2" xfId="347"/>
    <cellStyle name="_PRC Adjustments 021231_CCB.HO.New TB template.PRC Sorting.040210" xfId="348"/>
    <cellStyle name="_PRC Adjustments 021231_CCB.HO.New TB template.PRC Sorting.040210_CCB.Dec03AuditPack.GL.V2" xfId="349"/>
    <cellStyle name="_PRC Adjustments 030630" xfId="350"/>
    <cellStyle name="_PRC Adjustments 030630_CCB.Dec03AuditPack.GL.V2" xfId="351"/>
    <cellStyle name="_PRC Adjustments 030630_CCB.GLAudit Package.040114" xfId="352"/>
    <cellStyle name="_PRC Adjustments 030630_CCB.GLAudit Package.040114_CCB.Dec03AuditPack.GL.V2" xfId="353"/>
    <cellStyle name="_PRC Adjustments 030630_CCB.HO.New TB template.CCB PRC IAS Sorting.040223 trial run" xfId="354"/>
    <cellStyle name="_PRC Adjustments 030630_CCB.HO.New TB template.CCB PRC IAS Sorting.040223 trial run_CCB.Dec03AuditPack.GL.V2" xfId="355"/>
    <cellStyle name="_PRC Adjustments 030630_CCB.HO.New TB template.IAS Sorting.040210" xfId="356"/>
    <cellStyle name="_PRC Adjustments 030630_CCB.HO.New TB template.IAS Sorting.040210_CCB.Dec03AuditPack.GL.V2" xfId="357"/>
    <cellStyle name="_PRC Adjustments 030630_CCB.HO.New TB template.PRC Sorting.040210" xfId="358"/>
    <cellStyle name="_PRC Adjustments 030630_CCB.HO.New TB template.PRC Sorting.040210_CCB.Dec03AuditPack.GL.V2" xfId="359"/>
    <cellStyle name="_Project Dionysus_PBC templates" xfId="360"/>
    <cellStyle name="_Table" xfId="361"/>
    <cellStyle name="_warehouse" xfId="362"/>
    <cellStyle name="_wp 2004 P" xfId="363"/>
    <cellStyle name="_ywp-pbc" xfId="14"/>
    <cellStyle name="_Zhongshen PBC (8-2005)" xfId="364"/>
    <cellStyle name="_Zhongshen PBC (8-2005)_E-Accounts receivable" xfId="365"/>
    <cellStyle name="_Zhongshen PBC (8-2005)_E-CRCalcohol Co.-Accounts receivable" xfId="366"/>
    <cellStyle name="_Zhongshen PBC (8-2005)_E-XXX Co.-Accounts receivable" xfId="367"/>
    <cellStyle name="_表5-1-1建筑物" xfId="368"/>
    <cellStyle name="_存货库存分析模板" xfId="21"/>
    <cellStyle name="_电力收益法申报表" xfId="369"/>
    <cellStyle name="_方正集团财务报表模板2006" xfId="16"/>
    <cellStyle name="_方正世纪2004年年终审计表" xfId="370"/>
    <cellStyle name="_非电力业务收益法申报表" xfId="371"/>
    <cellStyle name="_济宁分公司租赁山东九九有限公司资产事项0520(simon)0520" xfId="372"/>
    <cellStyle name="_三河成本法1期20060721" xfId="373"/>
    <cellStyle name="_山东九九" xfId="374"/>
    <cellStyle name="_上海港机重工收益法评估表(鲍晓剑）" xfId="375"/>
    <cellStyle name="_上海港机重工收益法评估表(稿060426）" xfId="376"/>
    <cellStyle name="_试算平衡" xfId="24"/>
    <cellStyle name="_双鹤高科收益表" xfId="377"/>
    <cellStyle name="_镇海电力公司收益法申报表（0821）" xfId="378"/>
    <cellStyle name="_指令13附件1" xfId="379"/>
    <cellStyle name="_资产负债表归属200712" xfId="380"/>
    <cellStyle name="_资产评估明细表-财再" xfId="381"/>
    <cellStyle name="{Comma [0]}" xfId="382"/>
    <cellStyle name="{Comma}" xfId="383"/>
    <cellStyle name="{Date}" xfId="384"/>
    <cellStyle name="{Month}" xfId="385"/>
    <cellStyle name="{Percent}" xfId="386"/>
    <cellStyle name="{Thousand [0]}" xfId="387"/>
    <cellStyle name="{Thousand}" xfId="388"/>
    <cellStyle name="{Z'0000(1 dec)}" xfId="389"/>
    <cellStyle name="{Z'0000(4 dec)}" xfId="390"/>
    <cellStyle name="¤@¯ë_Account Reports (1)" xfId="391"/>
    <cellStyle name="¶W³sµ²" xfId="392"/>
    <cellStyle name="\¦ÏÝÌnCp[N" xfId="393"/>
    <cellStyle name="æØè [0.00]_NO.1-CLAIM FORMAT" xfId="394"/>
    <cellStyle name="æØè_NO.1-CLAIM FORMAT" xfId="395"/>
    <cellStyle name="ÊÝ [0.00]_NO.1-CLAIM FORMAT" xfId="396"/>
    <cellStyle name="ÊÝ_NO.1-CLAIM FORMAT" xfId="397"/>
    <cellStyle name="fEñY [0.00]_Region Orders (2)" xfId="398"/>
    <cellStyle name="fEñY_Region Orders (2)" xfId="399"/>
    <cellStyle name="nCp[N" xfId="400"/>
    <cellStyle name="W_CATÊSSP_1" xfId="401"/>
    <cellStyle name="0%" xfId="402"/>
    <cellStyle name="0,0_x000a__x000a_NA_x000a__x000a_" xfId="23"/>
    <cellStyle name="0,0_x000d__x000a_NA_x000d__x000a_" xfId="12"/>
    <cellStyle name="0.0%" xfId="403"/>
    <cellStyle name="0.00%" xfId="404"/>
    <cellStyle name="20% - 强调文字颜色 1 2" xfId="405"/>
    <cellStyle name="20% - 强调文字颜色 1 2 2" xfId="406"/>
    <cellStyle name="20% - 强调文字颜色 2 2" xfId="407"/>
    <cellStyle name="20% - 强调文字颜色 2 2 2" xfId="408"/>
    <cellStyle name="20% - 强调文字颜色 3 2" xfId="409"/>
    <cellStyle name="20% - 强调文字颜色 3 2 2" xfId="410"/>
    <cellStyle name="20% - 强调文字颜色 4 2" xfId="411"/>
    <cellStyle name="20% - 强调文字颜色 4 2 2" xfId="412"/>
    <cellStyle name="20% - 强调文字颜色 5 2" xfId="413"/>
    <cellStyle name="20% - 强调文字颜色 5 2 2" xfId="414"/>
    <cellStyle name="20% - 强调文字颜色 6 2" xfId="415"/>
    <cellStyle name="20% - 强调文字颜色 6 2 2" xfId="416"/>
    <cellStyle name="³£¹æ_Conso.new4" xfId="417"/>
    <cellStyle name="³¬¼¶Á´½Ó" xfId="418"/>
    <cellStyle name="33" xfId="419"/>
    <cellStyle name="³f¹ô [0]_PLDT" xfId="420"/>
    <cellStyle name="³f¹ô_PLDT" xfId="421"/>
    <cellStyle name="40% - 强调文字颜色 1 2" xfId="422"/>
    <cellStyle name="40% - 强调文字颜色 1 2 2" xfId="423"/>
    <cellStyle name="40% - 强调文字颜色 2 2" xfId="424"/>
    <cellStyle name="40% - 强调文字颜色 2 2 2" xfId="425"/>
    <cellStyle name="40% - 强调文字颜色 3 2" xfId="426"/>
    <cellStyle name="40% - 强调文字颜色 3 2 2" xfId="427"/>
    <cellStyle name="40% - 强调文字颜色 4 2" xfId="428"/>
    <cellStyle name="40% - 强调文字颜色 4 2 2" xfId="429"/>
    <cellStyle name="40% - 强调文字颜色 5 2" xfId="430"/>
    <cellStyle name="40% - 强调文字颜色 5 2 2" xfId="431"/>
    <cellStyle name="40% - 强调文字颜色 6 2" xfId="432"/>
    <cellStyle name="40% - 强调文字颜色 6 2 2" xfId="433"/>
    <cellStyle name="60% - 强调文字颜色 1 2" xfId="434"/>
    <cellStyle name="60% - 强调文字颜色 2 2" xfId="435"/>
    <cellStyle name="60% - 强调文字颜色 3 2" xfId="436"/>
    <cellStyle name="60% - 强调文字颜色 4 2" xfId="437"/>
    <cellStyle name="60% - 强调文字颜色 5 2" xfId="438"/>
    <cellStyle name="60% - 强调文字颜色 6 2" xfId="439"/>
    <cellStyle name="6mal" xfId="10"/>
    <cellStyle name="99/12/31" xfId="440"/>
    <cellStyle name="AA FRAME" xfId="441"/>
    <cellStyle name="AA FRAME 2" xfId="442"/>
    <cellStyle name="AA HEADING" xfId="443"/>
    <cellStyle name="AA INITIALS" xfId="444"/>
    <cellStyle name="AA INPUT" xfId="445"/>
    <cellStyle name="AA LOCK" xfId="446"/>
    <cellStyle name="AA MGR NAME" xfId="447"/>
    <cellStyle name="AA NORMAL" xfId="448"/>
    <cellStyle name="AA NUMBER" xfId="449"/>
    <cellStyle name="AA NUMBER2" xfId="450"/>
    <cellStyle name="AA QUESTION" xfId="451"/>
    <cellStyle name="AA SHADE" xfId="452"/>
    <cellStyle name="accounting" xfId="22"/>
    <cellStyle name="add" xfId="453"/>
    <cellStyle name="ÀH«áªº¶W³sµ²" xfId="454"/>
    <cellStyle name="Angus" xfId="455"/>
    <cellStyle name="args.style" xfId="2"/>
    <cellStyle name="Black" xfId="456"/>
    <cellStyle name="Body" xfId="457"/>
    <cellStyle name="Border" xfId="458"/>
    <cellStyle name="Ç§Î»·Ö¸ô[0]_Consolidation" xfId="459"/>
    <cellStyle name="Ç§Î»·Ö¸ô_Consolidation" xfId="460"/>
    <cellStyle name="Calc Currency (0)" xfId="9"/>
    <cellStyle name="Calc Currency (0) 2" xfId="461"/>
    <cellStyle name="Calc Currency (2)" xfId="462"/>
    <cellStyle name="Calc Percent (0)" xfId="463"/>
    <cellStyle name="Calc Percent (1)" xfId="464"/>
    <cellStyle name="Calc Percent (2)" xfId="465"/>
    <cellStyle name="Calc Units (0)" xfId="466"/>
    <cellStyle name="Calc Units (1)" xfId="467"/>
    <cellStyle name="Calc Units (2)" xfId="468"/>
    <cellStyle name="category" xfId="469"/>
    <cellStyle name="Change A&amp;ll" xfId="470"/>
    <cellStyle name="Change A&amp;ll 2" xfId="471"/>
    <cellStyle name="Col Heads" xfId="472"/>
    <cellStyle name="Collegamento ipertestuale" xfId="473"/>
    <cellStyle name="ColLevel_0" xfId="474"/>
    <cellStyle name="Column Headings" xfId="475"/>
    <cellStyle name="Column$Headings" xfId="476"/>
    <cellStyle name="Column_Title" xfId="477"/>
    <cellStyle name="Comma  - Style1" xfId="13"/>
    <cellStyle name="Comma  - Style2" xfId="26"/>
    <cellStyle name="Comma  - Style3" xfId="27"/>
    <cellStyle name="Comma  - Style4" xfId="28"/>
    <cellStyle name="Comma  - Style5" xfId="29"/>
    <cellStyle name="Comma  - Style6" xfId="30"/>
    <cellStyle name="Comma  - Style7" xfId="31"/>
    <cellStyle name="Comma  - Style8" xfId="32"/>
    <cellStyle name="Comma  0]_Sheet1_laroux" xfId="478"/>
    <cellStyle name="Comma [0]_!!!GO" xfId="479"/>
    <cellStyle name="Comma [00]" xfId="480"/>
    <cellStyle name="Comma 2 2" xfId="481"/>
    <cellStyle name="comma zerodec" xfId="482"/>
    <cellStyle name="Comma,0" xfId="483"/>
    <cellStyle name="Comma,1" xfId="484"/>
    <cellStyle name="Comma,2" xfId="485"/>
    <cellStyle name="Comma[0]" xfId="486"/>
    <cellStyle name="Comma[2]" xfId="487"/>
    <cellStyle name="Comma_!!!GO" xfId="488"/>
    <cellStyle name="Comma0" xfId="489"/>
    <cellStyle name="comma-d" xfId="33"/>
    <cellStyle name="Copied" xfId="490"/>
    <cellStyle name="COST1" xfId="491"/>
    <cellStyle name="Curren - Style2" xfId="492"/>
    <cellStyle name="Currency [0]_ rislugp" xfId="493"/>
    <cellStyle name="Currency [00]" xfId="494"/>
    <cellStyle name="Currency$[0]" xfId="495"/>
    <cellStyle name="Currency$[2]" xfId="496"/>
    <cellStyle name="Currency,0" xfId="497"/>
    <cellStyle name="Currency,2" xfId="498"/>
    <cellStyle name="Currency\[0]" xfId="499"/>
    <cellStyle name="Currency_ rislugp" xfId="500"/>
    <cellStyle name="Currency0" xfId="501"/>
    <cellStyle name="Currency1" xfId="502"/>
    <cellStyle name="custom" xfId="503"/>
    <cellStyle name="Custom - Style8" xfId="504"/>
    <cellStyle name="custom_KKR 03-AllAWPs" xfId="505"/>
    <cellStyle name="dak" xfId="506"/>
    <cellStyle name="Date" xfId="507"/>
    <cellStyle name="Date Short" xfId="508"/>
    <cellStyle name="Date_028黑龙江华润酒精－汇报版" xfId="509"/>
    <cellStyle name="Dezimal [0]_Actual vs. Prior" xfId="34"/>
    <cellStyle name="Dezimal_Actual vs. Prior" xfId="35"/>
    <cellStyle name="Dollar (zero dec)" xfId="510"/>
    <cellStyle name="E&amp;Y House" xfId="511"/>
    <cellStyle name="EE" xfId="512"/>
    <cellStyle name="Enter Currency (0)" xfId="513"/>
    <cellStyle name="Enter Currency (2)" xfId="514"/>
    <cellStyle name="Enter Units (0)" xfId="515"/>
    <cellStyle name="Enter Units (1)" xfId="516"/>
    <cellStyle name="Enter Units (2)" xfId="517"/>
    <cellStyle name="Entered" xfId="518"/>
    <cellStyle name="entry box" xfId="37"/>
    <cellStyle name="entry box 2" xfId="519"/>
    <cellStyle name="Euro" xfId="520"/>
    <cellStyle name="EY House" xfId="521"/>
    <cellStyle name="ff" xfId="522"/>
    <cellStyle name="Fixed" xfId="523"/>
    <cellStyle name="Followed Hyperlink" xfId="524"/>
    <cellStyle name="Grey" xfId="38"/>
    <cellStyle name="Grey 2" xfId="525"/>
    <cellStyle name="HEADER" xfId="526"/>
    <cellStyle name="Header1" xfId="39"/>
    <cellStyle name="Header2" xfId="40"/>
    <cellStyle name="Heading" xfId="527"/>
    <cellStyle name="Heading 1" xfId="528"/>
    <cellStyle name="Heading 2" xfId="529"/>
    <cellStyle name="Heading1" xfId="530"/>
    <cellStyle name="Heading2" xfId="531"/>
    <cellStyle name="Hidden" xfId="532"/>
    <cellStyle name="Hipervínculo" xfId="533"/>
    <cellStyle name="Hipervínculo visitado" xfId="534"/>
    <cellStyle name="Hipervínculo_固定资产清单" xfId="535"/>
    <cellStyle name="Hyperlink" xfId="536"/>
    <cellStyle name="imexp" xfId="537"/>
    <cellStyle name="Input [yellow]" xfId="42"/>
    <cellStyle name="Input [yellow] 2" xfId="538"/>
    <cellStyle name="Input [yellow] 2 2" xfId="539"/>
    <cellStyle name="Input [yellow] 3" xfId="540"/>
    <cellStyle name="Input Cells" xfId="43"/>
    <cellStyle name="Input Cells 2" xfId="541"/>
    <cellStyle name="InputArea" xfId="542"/>
    <cellStyle name="International" xfId="543"/>
    <cellStyle name="KPMG Heading 1" xfId="544"/>
    <cellStyle name="KPMG Heading 2" xfId="545"/>
    <cellStyle name="KPMG Heading 3" xfId="546"/>
    <cellStyle name="KPMG Heading 4" xfId="547"/>
    <cellStyle name="KPMG Normal" xfId="548"/>
    <cellStyle name="KPMG Normal Text" xfId="549"/>
    <cellStyle name="Lines Fill" xfId="550"/>
    <cellStyle name="Link Currency (0)" xfId="551"/>
    <cellStyle name="Link Currency (2)" xfId="552"/>
    <cellStyle name="Link Units (0)" xfId="553"/>
    <cellStyle name="Link Units (1)" xfId="554"/>
    <cellStyle name="Link Units (2)" xfId="555"/>
    <cellStyle name="Linked Cells" xfId="44"/>
    <cellStyle name="Linked Cells 2" xfId="556"/>
    <cellStyle name="ll AWPs - RCSB-cw.xls]EE" xfId="557"/>
    <cellStyle name="Millares [0]_96 Risk" xfId="45"/>
    <cellStyle name="Millares_96 Risk" xfId="46"/>
    <cellStyle name="Milliers [0]_!!!GO" xfId="48"/>
    <cellStyle name="Milliers_!!!GO" xfId="25"/>
    <cellStyle name="Model" xfId="558"/>
    <cellStyle name="Moneda [0]_96 Risk" xfId="49"/>
    <cellStyle name="Moneda_96 Risk" xfId="50"/>
    <cellStyle name="Monetaire [0]_!!!GO" xfId="559"/>
    <cellStyle name="Monétaire [0]_!!!GO" xfId="52"/>
    <cellStyle name="Monetaire_!!!GO" xfId="560"/>
    <cellStyle name="Monétaire_!!!GO" xfId="53"/>
    <cellStyle name="Mon彋aire [0]_AR1194" xfId="561"/>
    <cellStyle name="Mon彋aire_AR1194" xfId="562"/>
    <cellStyle name="ƞ" xfId="563"/>
    <cellStyle name="new" xfId="564"/>
    <cellStyle name="New Times Roman" xfId="565"/>
    <cellStyle name="no dec" xfId="54"/>
    <cellStyle name="Non défini" xfId="566"/>
    <cellStyle name="Normal" xfId="567"/>
    <cellStyle name="Normal - Style1" xfId="55"/>
    <cellStyle name="Normal - Style1 2" xfId="568"/>
    <cellStyle name="Normal - Style1 2 2" xfId="569"/>
    <cellStyle name="Normal - Style1 2 2 2" xfId="570"/>
    <cellStyle name="Normal - Style1 2 3" xfId="571"/>
    <cellStyle name="Normal - Style1 2 3 2" xfId="572"/>
    <cellStyle name="Normal - Style1 2 4" xfId="573"/>
    <cellStyle name="Normal - Style1 2 4 2" xfId="574"/>
    <cellStyle name="Normal - Style1 2 5" xfId="575"/>
    <cellStyle name="Normal - Style1 2 5 2" xfId="576"/>
    <cellStyle name="Normal - Style1 2 6" xfId="577"/>
    <cellStyle name="Normal - Style1 2 6 2" xfId="578"/>
    <cellStyle name="Normal - Style1 2 7" xfId="579"/>
    <cellStyle name="Normal - Style1 2 7 2" xfId="580"/>
    <cellStyle name="Normal - Style1 2 8" xfId="581"/>
    <cellStyle name="Normal - Style1 2 8 2" xfId="582"/>
    <cellStyle name="Normal - Style1 2 9" xfId="583"/>
    <cellStyle name="Normal - Style1 3" xfId="584"/>
    <cellStyle name="Normal - Style1 3 2" xfId="585"/>
    <cellStyle name="Normal - Style1 3 2 2" xfId="586"/>
    <cellStyle name="Normal - Style1 3 3" xfId="587"/>
    <cellStyle name="Normal - Style1 3 3 2" xfId="588"/>
    <cellStyle name="Normal - Style1 3 4" xfId="589"/>
    <cellStyle name="Normal - Style1 3 4 2" xfId="590"/>
    <cellStyle name="Normal - Style1 3 5" xfId="591"/>
    <cellStyle name="Normal - Style1 3 5 2" xfId="592"/>
    <cellStyle name="Normal - Style1 3 6" xfId="593"/>
    <cellStyle name="Normal - Style1 3 6 2" xfId="594"/>
    <cellStyle name="Normal - Style1 3 7" xfId="595"/>
    <cellStyle name="Normal - Style1 3 7 2" xfId="596"/>
    <cellStyle name="Normal - Style1 3 8" xfId="597"/>
    <cellStyle name="Normal - Style1 3 8 2" xfId="598"/>
    <cellStyle name="Normal - Style1 3 9" xfId="599"/>
    <cellStyle name="Normal - Style1 4" xfId="600"/>
    <cellStyle name="Normal - Style1 4 2" xfId="601"/>
    <cellStyle name="Normal - Style1 4 2 2" xfId="602"/>
    <cellStyle name="Normal - Style1 4 3" xfId="603"/>
    <cellStyle name="Normal - Style1 4 3 2" xfId="604"/>
    <cellStyle name="Normal - Style1 4 4" xfId="605"/>
    <cellStyle name="Normal - Style1 4 4 2" xfId="606"/>
    <cellStyle name="Normal - Style1 4 5" xfId="607"/>
    <cellStyle name="Normal - Style1 4 5 2" xfId="608"/>
    <cellStyle name="Normal - Style1 4 6" xfId="609"/>
    <cellStyle name="Normal - Style1 4 6 2" xfId="610"/>
    <cellStyle name="Normal - Style1 4 7" xfId="611"/>
    <cellStyle name="Normal - Style1 4 7 2" xfId="612"/>
    <cellStyle name="Normal - Style1 4 8" xfId="613"/>
    <cellStyle name="Normal - Style1 4 8 2" xfId="614"/>
    <cellStyle name="Normal - Style1 4 9" xfId="615"/>
    <cellStyle name="Normal - Style1 5" xfId="616"/>
    <cellStyle name="Normal - Style1 5 2" xfId="617"/>
    <cellStyle name="Normal - Style1 6" xfId="618"/>
    <cellStyle name="Normal - Style1 6 2" xfId="619"/>
    <cellStyle name="Normal - Style1 7" xfId="620"/>
    <cellStyle name="Normal - Style1 7 2" xfId="621"/>
    <cellStyle name="Normal - Style1 8" xfId="622"/>
    <cellStyle name="Normal - Style1 8 2" xfId="623"/>
    <cellStyle name="Normal - Style1 9" xfId="624"/>
    <cellStyle name="Normal - Style1 9 2" xfId="625"/>
    <cellStyle name="Normal 2" xfId="626"/>
    <cellStyle name="Normal 2 2" xfId="627"/>
    <cellStyle name="Normal 3" xfId="628"/>
    <cellStyle name="Normal 4" xfId="629"/>
    <cellStyle name="Normal_ rislugp" xfId="630"/>
    <cellStyle name="Normalny_Arkusz1" xfId="1"/>
    <cellStyle name="Œ…‹æØ‚è [0.00]_laroux" xfId="631"/>
    <cellStyle name="Œ…‹æØ‚è_laroux" xfId="632"/>
    <cellStyle name="oft Excel]_x000d__x000a_Comment=open=/f ‚ðw’è‚·‚é‚ÆAƒ†[ƒU[’è‹`ŠÖ”‚ðŠÖ”“\‚è•t‚¯‚Ìˆê——‚É“o˜^‚·‚é‚±‚Æ‚ª‚Å‚«‚Ü‚·B_x000d__x000a_Maximized" xfId="633"/>
    <cellStyle name="OUTPUT AMOUNTS" xfId="634"/>
    <cellStyle name="OUTPUT AMOUNTS 2" xfId="635"/>
    <cellStyle name="OUTPUT COLUMN HEADINGS" xfId="636"/>
    <cellStyle name="OUTPUT LINE ITEMS" xfId="637"/>
    <cellStyle name="OUTPUT LINE ITEMS 2" xfId="638"/>
    <cellStyle name="OUTPUT REPORT HEADING" xfId="639"/>
    <cellStyle name="OUTPUT REPORT TITLE" xfId="640"/>
    <cellStyle name="per.style" xfId="56"/>
    <cellStyle name="Percent [0%]" xfId="641"/>
    <cellStyle name="Percent [0.00%]" xfId="642"/>
    <cellStyle name="Percent [0]" xfId="643"/>
    <cellStyle name="Percent [00]" xfId="644"/>
    <cellStyle name="Percent [2]" xfId="57"/>
    <cellStyle name="Percent [2] 2" xfId="645"/>
    <cellStyle name="Percent[0]" xfId="646"/>
    <cellStyle name="Percent[2]" xfId="647"/>
    <cellStyle name="PERCENTAGE" xfId="648"/>
    <cellStyle name="Prefilled" xfId="59"/>
    <cellStyle name="Prefilled 2" xfId="649"/>
    <cellStyle name="PrePop Currency (0)" xfId="650"/>
    <cellStyle name="PrePop Currency (2)" xfId="651"/>
    <cellStyle name="PrePop Units (0)" xfId="652"/>
    <cellStyle name="PrePop Units (1)" xfId="653"/>
    <cellStyle name="PrePop Units (2)" xfId="654"/>
    <cellStyle name="pricing" xfId="655"/>
    <cellStyle name="PSChar" xfId="656"/>
    <cellStyle name="PSHeading" xfId="657"/>
    <cellStyle name="Q1" xfId="658"/>
    <cellStyle name="Rate" xfId="659"/>
    <cellStyle name="Red" xfId="660"/>
    <cellStyle name="Revenue(rev).xls]SEPT" xfId="661"/>
    <cellStyle name="RevList" xfId="662"/>
    <cellStyle name="RowLevel_0" xfId="663"/>
    <cellStyle name="S)" xfId="664"/>
    <cellStyle name="s]_x000d__x000a_load=_x000d__x000a_run=_x000d__x000a_NullPort=None_x000d__x000a_device=HP LaserJet 4 Plus,HPPCL5MS,LPT1:_x000d__x000a__x000d__x000a_[Desktop]_x000d__x000a_Wallpaper=(无)_x000d__x000a_TileWallpaper=0_x000d_" xfId="665"/>
    <cellStyle name="s]_x000d__x000a_load=_x000d__x000a_run=_x000d__x000a_NullPort=None_x000d__x000a_device=HP LaserJet 4 Plus,HPPCL5MS,LPT1:_x000d__x000a__x000d__x000a_[Desktop]_x000d__x000a_Wallpaper=(无)_x000d__x000a_TileWallpaper=0_x000d_ 10" xfId="666"/>
    <cellStyle name="s]_x000d__x000a_load=_x000d__x000a_run=_x000d__x000a_NullPort=None_x000d__x000a_device=HP LaserJet 4 Plus,HPPCL5MS,LPT1:_x000d__x000a__x000d__x000a_[Desktop]_x000d__x000a_Wallpaper=(无)_x000d__x000a_TileWallpaper=0_x000d_ 10 10" xfId="667"/>
    <cellStyle name="s]_x000d__x000a_load=_x000d__x000a_run=_x000d__x000a_NullPort=None_x000d__x000a_device=HP LaserJet 4 Plus,HPPCL5MS,LPT1:_x000d__x000a__x000d__x000a_[Desktop]_x000d__x000a_Wallpaper=(无)_x000d__x000a_TileWallpaper=0_x000d_ 10 11" xfId="668"/>
    <cellStyle name="s]_x000d__x000a_load=_x000d__x000a_run=_x000d__x000a_NullPort=None_x000d__x000a_device=HP LaserJet 4 Plus,HPPCL5MS,LPT1:_x000d__x000a__x000d__x000a_[Desktop]_x000d__x000a_Wallpaper=(无)_x000d__x000a_TileWallpaper=0_x000d_ 10 12" xfId="669"/>
    <cellStyle name="s]_x000d__x000a_load=_x000d__x000a_run=_x000d__x000a_NullPort=None_x000d__x000a_device=HP LaserJet 4 Plus,HPPCL5MS,LPT1:_x000d__x000a__x000d__x000a_[Desktop]_x000d__x000a_Wallpaper=(无)_x000d__x000a_TileWallpaper=0_x000d_ 10 13" xfId="670"/>
    <cellStyle name="s]_x000d__x000a_load=_x000d__x000a_run=_x000d__x000a_NullPort=None_x000d__x000a_device=HP LaserJet 4 Plus,HPPCL5MS,LPT1:_x000d__x000a__x000d__x000a_[Desktop]_x000d__x000a_Wallpaper=(无)_x000d__x000a_TileWallpaper=0_x000d_ 10 14" xfId="671"/>
    <cellStyle name="s]_x000d__x000a_load=_x000d__x000a_run=_x000d__x000a_NullPort=None_x000d__x000a_device=HP LaserJet 4 Plus,HPPCL5MS,LPT1:_x000d__x000a__x000d__x000a_[Desktop]_x000d__x000a_Wallpaper=(无)_x000d__x000a_TileWallpaper=0_x000d_ 10 15" xfId="672"/>
    <cellStyle name="s]_x000d__x000a_load=_x000d__x000a_run=_x000d__x000a_NullPort=None_x000d__x000a_device=HP LaserJet 4 Plus,HPPCL5MS,LPT1:_x000d__x000a__x000d__x000a_[Desktop]_x000d__x000a_Wallpaper=(无)_x000d__x000a_TileWallpaper=0_x000d_ 10 16" xfId="673"/>
    <cellStyle name="s]_x000d__x000a_load=_x000d__x000a_run=_x000d__x000a_NullPort=None_x000d__x000a_device=HP LaserJet 4 Plus,HPPCL5MS,LPT1:_x000d__x000a__x000d__x000a_[Desktop]_x000d__x000a_Wallpaper=(无)_x000d__x000a_TileWallpaper=0_x000d_ 10 17" xfId="674"/>
    <cellStyle name="s]_x000d__x000a_load=_x000d__x000a_run=_x000d__x000a_NullPort=None_x000d__x000a_device=HP LaserJet 4 Plus,HPPCL5MS,LPT1:_x000d__x000a__x000d__x000a_[Desktop]_x000d__x000a_Wallpaper=(无)_x000d__x000a_TileWallpaper=0_x000d_ 10 18" xfId="675"/>
    <cellStyle name="s]_x000d__x000a_load=_x000d__x000a_run=_x000d__x000a_NullPort=None_x000d__x000a_device=HP LaserJet 4 Plus,HPPCL5MS,LPT1:_x000d__x000a__x000d__x000a_[Desktop]_x000d__x000a_Wallpaper=(无)_x000d__x000a_TileWallpaper=0_x000d_ 10 19" xfId="676"/>
    <cellStyle name="s]_x000d__x000a_load=_x000d__x000a_run=_x000d__x000a_NullPort=None_x000d__x000a_device=HP LaserJet 4 Plus,HPPCL5MS,LPT1:_x000d__x000a__x000d__x000a_[Desktop]_x000d__x000a_Wallpaper=(无)_x000d__x000a_TileWallpaper=0_x000d_ 10 2" xfId="677"/>
    <cellStyle name="s]_x000d__x000a_load=_x000d__x000a_run=_x000d__x000a_NullPort=None_x000d__x000a_device=HP LaserJet 4 Plus,HPPCL5MS,LPT1:_x000d__x000a__x000d__x000a_[Desktop]_x000d__x000a_Wallpaper=(无)_x000d__x000a_TileWallpaper=0_x000d_ 10 20" xfId="678"/>
    <cellStyle name="s]_x000d__x000a_load=_x000d__x000a_run=_x000d__x000a_NullPort=None_x000d__x000a_device=HP LaserJet 4 Plus,HPPCL5MS,LPT1:_x000d__x000a__x000d__x000a_[Desktop]_x000d__x000a_Wallpaper=(无)_x000d__x000a_TileWallpaper=0_x000d_ 10 21" xfId="679"/>
    <cellStyle name="s]_x000d__x000a_load=_x000d__x000a_run=_x000d__x000a_NullPort=None_x000d__x000a_device=HP LaserJet 4 Plus,HPPCL5MS,LPT1:_x000d__x000a__x000d__x000a_[Desktop]_x000d__x000a_Wallpaper=(无)_x000d__x000a_TileWallpaper=0_x000d_ 10 22" xfId="680"/>
    <cellStyle name="s]_x000d__x000a_load=_x000d__x000a_run=_x000d__x000a_NullPort=None_x000d__x000a_device=HP LaserJet 4 Plus,HPPCL5MS,LPT1:_x000d__x000a__x000d__x000a_[Desktop]_x000d__x000a_Wallpaper=(无)_x000d__x000a_TileWallpaper=0_x000d_ 10 23" xfId="681"/>
    <cellStyle name="s]_x000d__x000a_load=_x000d__x000a_run=_x000d__x000a_NullPort=None_x000d__x000a_device=HP LaserJet 4 Plus,HPPCL5MS,LPT1:_x000d__x000a__x000d__x000a_[Desktop]_x000d__x000a_Wallpaper=(无)_x000d__x000a_TileWallpaper=0_x000d_ 10 24" xfId="682"/>
    <cellStyle name="s]_x000d__x000a_load=_x000d__x000a_run=_x000d__x000a_NullPort=None_x000d__x000a_device=HP LaserJet 4 Plus,HPPCL5MS,LPT1:_x000d__x000a__x000d__x000a_[Desktop]_x000d__x000a_Wallpaper=(无)_x000d__x000a_TileWallpaper=0_x000d_ 10 25" xfId="683"/>
    <cellStyle name="s]_x000d__x000a_load=_x000d__x000a_run=_x000d__x000a_NullPort=None_x000d__x000a_device=HP LaserJet 4 Plus,HPPCL5MS,LPT1:_x000d__x000a__x000d__x000a_[Desktop]_x000d__x000a_Wallpaper=(无)_x000d__x000a_TileWallpaper=0_x000d_ 10 26" xfId="684"/>
    <cellStyle name="s]_x000d__x000a_load=_x000d__x000a_run=_x000d__x000a_NullPort=None_x000d__x000a_device=HP LaserJet 4 Plus,HPPCL5MS,LPT1:_x000d__x000a__x000d__x000a_[Desktop]_x000d__x000a_Wallpaper=(无)_x000d__x000a_TileWallpaper=0_x000d_ 10 27" xfId="685"/>
    <cellStyle name="s]_x000d__x000a_load=_x000d__x000a_run=_x000d__x000a_NullPort=None_x000d__x000a_device=HP LaserJet 4 Plus,HPPCL5MS,LPT1:_x000d__x000a__x000d__x000a_[Desktop]_x000d__x000a_Wallpaper=(无)_x000d__x000a_TileWallpaper=0_x000d_ 10 28" xfId="686"/>
    <cellStyle name="s]_x000d__x000a_load=_x000d__x000a_run=_x000d__x000a_NullPort=None_x000d__x000a_device=HP LaserJet 4 Plus,HPPCL5MS,LPT1:_x000d__x000a__x000d__x000a_[Desktop]_x000d__x000a_Wallpaper=(无)_x000d__x000a_TileWallpaper=0_x000d_ 10 29" xfId="687"/>
    <cellStyle name="s]_x000d__x000a_load=_x000d__x000a_run=_x000d__x000a_NullPort=None_x000d__x000a_device=HP LaserJet 4 Plus,HPPCL5MS,LPT1:_x000d__x000a__x000d__x000a_[Desktop]_x000d__x000a_Wallpaper=(无)_x000d__x000a_TileWallpaper=0_x000d_ 10 3" xfId="688"/>
    <cellStyle name="s]_x000d__x000a_load=_x000d__x000a_run=_x000d__x000a_NullPort=None_x000d__x000a_device=HP LaserJet 4 Plus,HPPCL5MS,LPT1:_x000d__x000a__x000d__x000a_[Desktop]_x000d__x000a_Wallpaper=(无)_x000d__x000a_TileWallpaper=0_x000d_ 10 30" xfId="689"/>
    <cellStyle name="s]_x000d__x000a_load=_x000d__x000a_run=_x000d__x000a_NullPort=None_x000d__x000a_device=HP LaserJet 4 Plus,HPPCL5MS,LPT1:_x000d__x000a__x000d__x000a_[Desktop]_x000d__x000a_Wallpaper=(无)_x000d__x000a_TileWallpaper=0_x000d_ 10 31" xfId="690"/>
    <cellStyle name="s]_x000d__x000a_load=_x000d__x000a_run=_x000d__x000a_NullPort=None_x000d__x000a_device=HP LaserJet 4 Plus,HPPCL5MS,LPT1:_x000d__x000a__x000d__x000a_[Desktop]_x000d__x000a_Wallpaper=(无)_x000d__x000a_TileWallpaper=0_x000d_ 10 32" xfId="691"/>
    <cellStyle name="s]_x000d__x000a_load=_x000d__x000a_run=_x000d__x000a_NullPort=None_x000d__x000a_device=HP LaserJet 4 Plus,HPPCL5MS,LPT1:_x000d__x000a__x000d__x000a_[Desktop]_x000d__x000a_Wallpaper=(无)_x000d__x000a_TileWallpaper=0_x000d_ 10 33" xfId="692"/>
    <cellStyle name="s]_x000d__x000a_load=_x000d__x000a_run=_x000d__x000a_NullPort=None_x000d__x000a_device=HP LaserJet 4 Plus,HPPCL5MS,LPT1:_x000d__x000a__x000d__x000a_[Desktop]_x000d__x000a_Wallpaper=(无)_x000d__x000a_TileWallpaper=0_x000d_ 10 34" xfId="693"/>
    <cellStyle name="s]_x000d__x000a_load=_x000d__x000a_run=_x000d__x000a_NullPort=None_x000d__x000a_device=HP LaserJet 4 Plus,HPPCL5MS,LPT1:_x000d__x000a__x000d__x000a_[Desktop]_x000d__x000a_Wallpaper=(无)_x000d__x000a_TileWallpaper=0_x000d_ 10 35" xfId="694"/>
    <cellStyle name="s]_x000d__x000a_load=_x000d__x000a_run=_x000d__x000a_NullPort=None_x000d__x000a_device=HP LaserJet 4 Plus,HPPCL5MS,LPT1:_x000d__x000a__x000d__x000a_[Desktop]_x000d__x000a_Wallpaper=(无)_x000d__x000a_TileWallpaper=0_x000d_ 10 36" xfId="695"/>
    <cellStyle name="s]_x000d__x000a_load=_x000d__x000a_run=_x000d__x000a_NullPort=None_x000d__x000a_device=HP LaserJet 4 Plus,HPPCL5MS,LPT1:_x000d__x000a__x000d__x000a_[Desktop]_x000d__x000a_Wallpaper=(无)_x000d__x000a_TileWallpaper=0_x000d_ 10 37" xfId="696"/>
    <cellStyle name="s]_x000d__x000a_load=_x000d__x000a_run=_x000d__x000a_NullPort=None_x000d__x000a_device=HP LaserJet 4 Plus,HPPCL5MS,LPT1:_x000d__x000a__x000d__x000a_[Desktop]_x000d__x000a_Wallpaper=(无)_x000d__x000a_TileWallpaper=0_x000d_ 10 38" xfId="697"/>
    <cellStyle name="s]_x000d__x000a_load=_x000d__x000a_run=_x000d__x000a_NullPort=None_x000d__x000a_device=HP LaserJet 4 Plus,HPPCL5MS,LPT1:_x000d__x000a__x000d__x000a_[Desktop]_x000d__x000a_Wallpaper=(无)_x000d__x000a_TileWallpaper=0_x000d_ 10 39" xfId="698"/>
    <cellStyle name="s]_x000d__x000a_load=_x000d__x000a_run=_x000d__x000a_NullPort=None_x000d__x000a_device=HP LaserJet 4 Plus,HPPCL5MS,LPT1:_x000d__x000a__x000d__x000a_[Desktop]_x000d__x000a_Wallpaper=(无)_x000d__x000a_TileWallpaper=0_x000d_ 10 4" xfId="699"/>
    <cellStyle name="s]_x000d__x000a_load=_x000d__x000a_run=_x000d__x000a_NullPort=None_x000d__x000a_device=HP LaserJet 4 Plus,HPPCL5MS,LPT1:_x000d__x000a__x000d__x000a_[Desktop]_x000d__x000a_Wallpaper=(无)_x000d__x000a_TileWallpaper=0_x000d_ 10 40" xfId="700"/>
    <cellStyle name="s]_x000d__x000a_load=_x000d__x000a_run=_x000d__x000a_NullPort=None_x000d__x000a_device=HP LaserJet 4 Plus,HPPCL5MS,LPT1:_x000d__x000a__x000d__x000a_[Desktop]_x000d__x000a_Wallpaper=(无)_x000d__x000a_TileWallpaper=0_x000d_ 10 41" xfId="701"/>
    <cellStyle name="s]_x000d__x000a_load=_x000d__x000a_run=_x000d__x000a_NullPort=None_x000d__x000a_device=HP LaserJet 4 Plus,HPPCL5MS,LPT1:_x000d__x000a__x000d__x000a_[Desktop]_x000d__x000a_Wallpaper=(无)_x000d__x000a_TileWallpaper=0_x000d_ 10 42" xfId="702"/>
    <cellStyle name="s]_x000d__x000a_load=_x000d__x000a_run=_x000d__x000a_NullPort=None_x000d__x000a_device=HP LaserJet 4 Plus,HPPCL5MS,LPT1:_x000d__x000a__x000d__x000a_[Desktop]_x000d__x000a_Wallpaper=(无)_x000d__x000a_TileWallpaper=0_x000d_ 10 43" xfId="703"/>
    <cellStyle name="s]_x000d__x000a_load=_x000d__x000a_run=_x000d__x000a_NullPort=None_x000d__x000a_device=HP LaserJet 4 Plus,HPPCL5MS,LPT1:_x000d__x000a__x000d__x000a_[Desktop]_x000d__x000a_Wallpaper=(无)_x000d__x000a_TileWallpaper=0_x000d_ 10 44" xfId="704"/>
    <cellStyle name="s]_x000d__x000a_load=_x000d__x000a_run=_x000d__x000a_NullPort=None_x000d__x000a_device=HP LaserJet 4 Plus,HPPCL5MS,LPT1:_x000d__x000a__x000d__x000a_[Desktop]_x000d__x000a_Wallpaper=(无)_x000d__x000a_TileWallpaper=0_x000d_ 10 45" xfId="705"/>
    <cellStyle name="s]_x000d__x000a_load=_x000d__x000a_run=_x000d__x000a_NullPort=None_x000d__x000a_device=HP LaserJet 4 Plus,HPPCL5MS,LPT1:_x000d__x000a__x000d__x000a_[Desktop]_x000d__x000a_Wallpaper=(无)_x000d__x000a_TileWallpaper=0_x000d_ 10 46" xfId="706"/>
    <cellStyle name="s]_x000d__x000a_load=_x000d__x000a_run=_x000d__x000a_NullPort=None_x000d__x000a_device=HP LaserJet 4 Plus,HPPCL5MS,LPT1:_x000d__x000a__x000d__x000a_[Desktop]_x000d__x000a_Wallpaper=(无)_x000d__x000a_TileWallpaper=0_x000d_ 10 47" xfId="707"/>
    <cellStyle name="s]_x000d__x000a_load=_x000d__x000a_run=_x000d__x000a_NullPort=None_x000d__x000a_device=HP LaserJet 4 Plus,HPPCL5MS,LPT1:_x000d__x000a__x000d__x000a_[Desktop]_x000d__x000a_Wallpaper=(无)_x000d__x000a_TileWallpaper=0_x000d_ 10 48" xfId="708"/>
    <cellStyle name="s]_x000d__x000a_load=_x000d__x000a_run=_x000d__x000a_NullPort=None_x000d__x000a_device=HP LaserJet 4 Plus,HPPCL5MS,LPT1:_x000d__x000a__x000d__x000a_[Desktop]_x000d__x000a_Wallpaper=(无)_x000d__x000a_TileWallpaper=0_x000d_ 10 49" xfId="709"/>
    <cellStyle name="s]_x000d__x000a_load=_x000d__x000a_run=_x000d__x000a_NullPort=None_x000d__x000a_device=HP LaserJet 4 Plus,HPPCL5MS,LPT1:_x000d__x000a__x000d__x000a_[Desktop]_x000d__x000a_Wallpaper=(无)_x000d__x000a_TileWallpaper=0_x000d_ 10 5" xfId="710"/>
    <cellStyle name="s]_x000d__x000a_load=_x000d__x000a_run=_x000d__x000a_NullPort=None_x000d__x000a_device=HP LaserJet 4 Plus,HPPCL5MS,LPT1:_x000d__x000a__x000d__x000a_[Desktop]_x000d__x000a_Wallpaper=(无)_x000d__x000a_TileWallpaper=0_x000d_ 10 50" xfId="711"/>
    <cellStyle name="s]_x000d__x000a_load=_x000d__x000a_run=_x000d__x000a_NullPort=None_x000d__x000a_device=HP LaserJet 4 Plus,HPPCL5MS,LPT1:_x000d__x000a__x000d__x000a_[Desktop]_x000d__x000a_Wallpaper=(无)_x000d__x000a_TileWallpaper=0_x000d_ 10 51" xfId="712"/>
    <cellStyle name="s]_x000d__x000a_load=_x000d__x000a_run=_x000d__x000a_NullPort=None_x000d__x000a_device=HP LaserJet 4 Plus,HPPCL5MS,LPT1:_x000d__x000a__x000d__x000a_[Desktop]_x000d__x000a_Wallpaper=(无)_x000d__x000a_TileWallpaper=0_x000d_ 10 52" xfId="713"/>
    <cellStyle name="s]_x000d__x000a_load=_x000d__x000a_run=_x000d__x000a_NullPort=None_x000d__x000a_device=HP LaserJet 4 Plus,HPPCL5MS,LPT1:_x000d__x000a__x000d__x000a_[Desktop]_x000d__x000a_Wallpaper=(无)_x000d__x000a_TileWallpaper=0_x000d_ 10 53" xfId="714"/>
    <cellStyle name="s]_x000d__x000a_load=_x000d__x000a_run=_x000d__x000a_NullPort=None_x000d__x000a_device=HP LaserJet 4 Plus,HPPCL5MS,LPT1:_x000d__x000a__x000d__x000a_[Desktop]_x000d__x000a_Wallpaper=(无)_x000d__x000a_TileWallpaper=0_x000d_ 10 54" xfId="715"/>
    <cellStyle name="s]_x000d__x000a_load=_x000d__x000a_run=_x000d__x000a_NullPort=None_x000d__x000a_device=HP LaserJet 4 Plus,HPPCL5MS,LPT1:_x000d__x000a__x000d__x000a_[Desktop]_x000d__x000a_Wallpaper=(无)_x000d__x000a_TileWallpaper=0_x000d_ 10 55" xfId="716"/>
    <cellStyle name="s]_x000d__x000a_load=_x000d__x000a_run=_x000d__x000a_NullPort=None_x000d__x000a_device=HP LaserJet 4 Plus,HPPCL5MS,LPT1:_x000d__x000a__x000d__x000a_[Desktop]_x000d__x000a_Wallpaper=(无)_x000d__x000a_TileWallpaper=0_x000d_ 10 56" xfId="717"/>
    <cellStyle name="s]_x000d__x000a_load=_x000d__x000a_run=_x000d__x000a_NullPort=None_x000d__x000a_device=HP LaserJet 4 Plus,HPPCL5MS,LPT1:_x000d__x000a__x000d__x000a_[Desktop]_x000d__x000a_Wallpaper=(无)_x000d__x000a_TileWallpaper=0_x000d_ 10 57" xfId="718"/>
    <cellStyle name="s]_x000d__x000a_load=_x000d__x000a_run=_x000d__x000a_NullPort=None_x000d__x000a_device=HP LaserJet 4 Plus,HPPCL5MS,LPT1:_x000d__x000a__x000d__x000a_[Desktop]_x000d__x000a_Wallpaper=(无)_x000d__x000a_TileWallpaper=0_x000d_ 10 58" xfId="719"/>
    <cellStyle name="s]_x000d__x000a_load=_x000d__x000a_run=_x000d__x000a_NullPort=None_x000d__x000a_device=HP LaserJet 4 Plus,HPPCL5MS,LPT1:_x000d__x000a__x000d__x000a_[Desktop]_x000d__x000a_Wallpaper=(无)_x000d__x000a_TileWallpaper=0_x000d_ 10 59" xfId="720"/>
    <cellStyle name="s]_x000d__x000a_load=_x000d__x000a_run=_x000d__x000a_NullPort=None_x000d__x000a_device=HP LaserJet 4 Plus,HPPCL5MS,LPT1:_x000d__x000a__x000d__x000a_[Desktop]_x000d__x000a_Wallpaper=(无)_x000d__x000a_TileWallpaper=0_x000d_ 10 6" xfId="721"/>
    <cellStyle name="s]_x000d__x000a_load=_x000d__x000a_run=_x000d__x000a_NullPort=None_x000d__x000a_device=HP LaserJet 4 Plus,HPPCL5MS,LPT1:_x000d__x000a__x000d__x000a_[Desktop]_x000d__x000a_Wallpaper=(无)_x000d__x000a_TileWallpaper=0_x000d_ 10 60" xfId="722"/>
    <cellStyle name="s]_x000d__x000a_load=_x000d__x000a_run=_x000d__x000a_NullPort=None_x000d__x000a_device=HP LaserJet 4 Plus,HPPCL5MS,LPT1:_x000d__x000a__x000d__x000a_[Desktop]_x000d__x000a_Wallpaper=(无)_x000d__x000a_TileWallpaper=0_x000d_ 10 61" xfId="723"/>
    <cellStyle name="s]_x000d__x000a_load=_x000d__x000a_run=_x000d__x000a_NullPort=None_x000d__x000a_device=HP LaserJet 4 Plus,HPPCL5MS,LPT1:_x000d__x000a__x000d__x000a_[Desktop]_x000d__x000a_Wallpaper=(无)_x000d__x000a_TileWallpaper=0_x000d_ 10 62" xfId="724"/>
    <cellStyle name="s]_x000d__x000a_load=_x000d__x000a_run=_x000d__x000a_NullPort=None_x000d__x000a_device=HP LaserJet 4 Plus,HPPCL5MS,LPT1:_x000d__x000a__x000d__x000a_[Desktop]_x000d__x000a_Wallpaper=(无)_x000d__x000a_TileWallpaper=0_x000d_ 10 63" xfId="725"/>
    <cellStyle name="s]_x000d__x000a_load=_x000d__x000a_run=_x000d__x000a_NullPort=None_x000d__x000a_device=HP LaserJet 4 Plus,HPPCL5MS,LPT1:_x000d__x000a__x000d__x000a_[Desktop]_x000d__x000a_Wallpaper=(无)_x000d__x000a_TileWallpaper=0_x000d_ 10 64" xfId="726"/>
    <cellStyle name="s]_x000d__x000a_load=_x000d__x000a_run=_x000d__x000a_NullPort=None_x000d__x000a_device=HP LaserJet 4 Plus,HPPCL5MS,LPT1:_x000d__x000a__x000d__x000a_[Desktop]_x000d__x000a_Wallpaper=(无)_x000d__x000a_TileWallpaper=0_x000d_ 10 65" xfId="727"/>
    <cellStyle name="s]_x000d__x000a_load=_x000d__x000a_run=_x000d__x000a_NullPort=None_x000d__x000a_device=HP LaserJet 4 Plus,HPPCL5MS,LPT1:_x000d__x000a__x000d__x000a_[Desktop]_x000d__x000a_Wallpaper=(无)_x000d__x000a_TileWallpaper=0_x000d_ 10 66" xfId="728"/>
    <cellStyle name="s]_x000d__x000a_load=_x000d__x000a_run=_x000d__x000a_NullPort=None_x000d__x000a_device=HP LaserJet 4 Plus,HPPCL5MS,LPT1:_x000d__x000a__x000d__x000a_[Desktop]_x000d__x000a_Wallpaper=(无)_x000d__x000a_TileWallpaper=0_x000d_ 10 67" xfId="729"/>
    <cellStyle name="s]_x000d__x000a_load=_x000d__x000a_run=_x000d__x000a_NullPort=None_x000d__x000a_device=HP LaserJet 4 Plus,HPPCL5MS,LPT1:_x000d__x000a__x000d__x000a_[Desktop]_x000d__x000a_Wallpaper=(无)_x000d__x000a_TileWallpaper=0_x000d_ 10 68" xfId="730"/>
    <cellStyle name="s]_x000d__x000a_load=_x000d__x000a_run=_x000d__x000a_NullPort=None_x000d__x000a_device=HP LaserJet 4 Plus,HPPCL5MS,LPT1:_x000d__x000a__x000d__x000a_[Desktop]_x000d__x000a_Wallpaper=(无)_x000d__x000a_TileWallpaper=0_x000d_ 10 69" xfId="731"/>
    <cellStyle name="s]_x000d__x000a_load=_x000d__x000a_run=_x000d__x000a_NullPort=None_x000d__x000a_device=HP LaserJet 4 Plus,HPPCL5MS,LPT1:_x000d__x000a__x000d__x000a_[Desktop]_x000d__x000a_Wallpaper=(无)_x000d__x000a_TileWallpaper=0_x000d_ 10 7" xfId="732"/>
    <cellStyle name="s]_x000d__x000a_load=_x000d__x000a_run=_x000d__x000a_NullPort=None_x000d__x000a_device=HP LaserJet 4 Plus,HPPCL5MS,LPT1:_x000d__x000a__x000d__x000a_[Desktop]_x000d__x000a_Wallpaper=(无)_x000d__x000a_TileWallpaper=0_x000d_ 10 70" xfId="733"/>
    <cellStyle name="s]_x000d__x000a_load=_x000d__x000a_run=_x000d__x000a_NullPort=None_x000d__x000a_device=HP LaserJet 4 Plus,HPPCL5MS,LPT1:_x000d__x000a__x000d__x000a_[Desktop]_x000d__x000a_Wallpaper=(无)_x000d__x000a_TileWallpaper=0_x000d_ 10 71" xfId="734"/>
    <cellStyle name="s]_x000d__x000a_load=_x000d__x000a_run=_x000d__x000a_NullPort=None_x000d__x000a_device=HP LaserJet 4 Plus,HPPCL5MS,LPT1:_x000d__x000a__x000d__x000a_[Desktop]_x000d__x000a_Wallpaper=(无)_x000d__x000a_TileWallpaper=0_x000d_ 10 72" xfId="735"/>
    <cellStyle name="s]_x000d__x000a_load=_x000d__x000a_run=_x000d__x000a_NullPort=None_x000d__x000a_device=HP LaserJet 4 Plus,HPPCL5MS,LPT1:_x000d__x000a__x000d__x000a_[Desktop]_x000d__x000a_Wallpaper=(无)_x000d__x000a_TileWallpaper=0_x000d_ 10 73" xfId="736"/>
    <cellStyle name="s]_x000d__x000a_load=_x000d__x000a_run=_x000d__x000a_NullPort=None_x000d__x000a_device=HP LaserJet 4 Plus,HPPCL5MS,LPT1:_x000d__x000a__x000d__x000a_[Desktop]_x000d__x000a_Wallpaper=(无)_x000d__x000a_TileWallpaper=0_x000d_ 10 74" xfId="737"/>
    <cellStyle name="s]_x000d__x000a_load=_x000d__x000a_run=_x000d__x000a_NullPort=None_x000d__x000a_device=HP LaserJet 4 Plus,HPPCL5MS,LPT1:_x000d__x000a__x000d__x000a_[Desktop]_x000d__x000a_Wallpaper=(无)_x000d__x000a_TileWallpaper=0_x000d_ 10 75" xfId="738"/>
    <cellStyle name="s]_x000d__x000a_load=_x000d__x000a_run=_x000d__x000a_NullPort=None_x000d__x000a_device=HP LaserJet 4 Plus,HPPCL5MS,LPT1:_x000d__x000a__x000d__x000a_[Desktop]_x000d__x000a_Wallpaper=(无)_x000d__x000a_TileWallpaper=0_x000d_ 10 76" xfId="739"/>
    <cellStyle name="s]_x000d__x000a_load=_x000d__x000a_run=_x000d__x000a_NullPort=None_x000d__x000a_device=HP LaserJet 4 Plus,HPPCL5MS,LPT1:_x000d__x000a__x000d__x000a_[Desktop]_x000d__x000a_Wallpaper=(无)_x000d__x000a_TileWallpaper=0_x000d_ 10 77" xfId="740"/>
    <cellStyle name="s]_x000d__x000a_load=_x000d__x000a_run=_x000d__x000a_NullPort=None_x000d__x000a_device=HP LaserJet 4 Plus,HPPCL5MS,LPT1:_x000d__x000a__x000d__x000a_[Desktop]_x000d__x000a_Wallpaper=(无)_x000d__x000a_TileWallpaper=0_x000d_ 10 78" xfId="741"/>
    <cellStyle name="s]_x000d__x000a_load=_x000d__x000a_run=_x000d__x000a_NullPort=None_x000d__x000a_device=HP LaserJet 4 Plus,HPPCL5MS,LPT1:_x000d__x000a__x000d__x000a_[Desktop]_x000d__x000a_Wallpaper=(无)_x000d__x000a_TileWallpaper=0_x000d_ 10 79" xfId="742"/>
    <cellStyle name="s]_x000d__x000a_load=_x000d__x000a_run=_x000d__x000a_NullPort=None_x000d__x000a_device=HP LaserJet 4 Plus,HPPCL5MS,LPT1:_x000d__x000a__x000d__x000a_[Desktop]_x000d__x000a_Wallpaper=(无)_x000d__x000a_TileWallpaper=0_x000d_ 10 8" xfId="743"/>
    <cellStyle name="s]_x000d__x000a_load=_x000d__x000a_run=_x000d__x000a_NullPort=None_x000d__x000a_device=HP LaserJet 4 Plus,HPPCL5MS,LPT1:_x000d__x000a__x000d__x000a_[Desktop]_x000d__x000a_Wallpaper=(无)_x000d__x000a_TileWallpaper=0_x000d_ 10 80" xfId="744"/>
    <cellStyle name="s]_x000d__x000a_load=_x000d__x000a_run=_x000d__x000a_NullPort=None_x000d__x000a_device=HP LaserJet 4 Plus,HPPCL5MS,LPT1:_x000d__x000a__x000d__x000a_[Desktop]_x000d__x000a_Wallpaper=(无)_x000d__x000a_TileWallpaper=0_x000d_ 10 9" xfId="745"/>
    <cellStyle name="s]_x000d__x000a_load=_x000d__x000a_run=_x000d__x000a_NullPort=None_x000d__x000a_device=HP LaserJet 4 Plus,HPPCL5MS,LPT1:_x000d__x000a__x000d__x000a_[Desktop]_x000d__x000a_Wallpaper=(无)_x000d__x000a_TileWallpaper=0_x000d_ 11" xfId="746"/>
    <cellStyle name="s]_x000d__x000a_load=_x000d__x000a_run=_x000d__x000a_NullPort=None_x000d__x000a_device=HP LaserJet 4 Plus,HPPCL5MS,LPT1:_x000d__x000a__x000d__x000a_[Desktop]_x000d__x000a_Wallpaper=(无)_x000d__x000a_TileWallpaper=0_x000d_ 11 10" xfId="747"/>
    <cellStyle name="s]_x000d__x000a_load=_x000d__x000a_run=_x000d__x000a_NullPort=None_x000d__x000a_device=HP LaserJet 4 Plus,HPPCL5MS,LPT1:_x000d__x000a__x000d__x000a_[Desktop]_x000d__x000a_Wallpaper=(无)_x000d__x000a_TileWallpaper=0_x000d_ 11 11" xfId="748"/>
    <cellStyle name="s]_x000d__x000a_load=_x000d__x000a_run=_x000d__x000a_NullPort=None_x000d__x000a_device=HP LaserJet 4 Plus,HPPCL5MS,LPT1:_x000d__x000a__x000d__x000a_[Desktop]_x000d__x000a_Wallpaper=(无)_x000d__x000a_TileWallpaper=0_x000d_ 11 12" xfId="749"/>
    <cellStyle name="s]_x000d__x000a_load=_x000d__x000a_run=_x000d__x000a_NullPort=None_x000d__x000a_device=HP LaserJet 4 Plus,HPPCL5MS,LPT1:_x000d__x000a__x000d__x000a_[Desktop]_x000d__x000a_Wallpaper=(无)_x000d__x000a_TileWallpaper=0_x000d_ 11 13" xfId="750"/>
    <cellStyle name="s]_x000d__x000a_load=_x000d__x000a_run=_x000d__x000a_NullPort=None_x000d__x000a_device=HP LaserJet 4 Plus,HPPCL5MS,LPT1:_x000d__x000a__x000d__x000a_[Desktop]_x000d__x000a_Wallpaper=(无)_x000d__x000a_TileWallpaper=0_x000d_ 11 14" xfId="751"/>
    <cellStyle name="s]_x000d__x000a_load=_x000d__x000a_run=_x000d__x000a_NullPort=None_x000d__x000a_device=HP LaserJet 4 Plus,HPPCL5MS,LPT1:_x000d__x000a__x000d__x000a_[Desktop]_x000d__x000a_Wallpaper=(无)_x000d__x000a_TileWallpaper=0_x000d_ 11 15" xfId="752"/>
    <cellStyle name="s]_x000d__x000a_load=_x000d__x000a_run=_x000d__x000a_NullPort=None_x000d__x000a_device=HP LaserJet 4 Plus,HPPCL5MS,LPT1:_x000d__x000a__x000d__x000a_[Desktop]_x000d__x000a_Wallpaper=(无)_x000d__x000a_TileWallpaper=0_x000d_ 11 16" xfId="753"/>
    <cellStyle name="s]_x000d__x000a_load=_x000d__x000a_run=_x000d__x000a_NullPort=None_x000d__x000a_device=HP LaserJet 4 Plus,HPPCL5MS,LPT1:_x000d__x000a__x000d__x000a_[Desktop]_x000d__x000a_Wallpaper=(无)_x000d__x000a_TileWallpaper=0_x000d_ 11 17" xfId="754"/>
    <cellStyle name="s]_x000d__x000a_load=_x000d__x000a_run=_x000d__x000a_NullPort=None_x000d__x000a_device=HP LaserJet 4 Plus,HPPCL5MS,LPT1:_x000d__x000a__x000d__x000a_[Desktop]_x000d__x000a_Wallpaper=(无)_x000d__x000a_TileWallpaper=0_x000d_ 11 18" xfId="755"/>
    <cellStyle name="s]_x000d__x000a_load=_x000d__x000a_run=_x000d__x000a_NullPort=None_x000d__x000a_device=HP LaserJet 4 Plus,HPPCL5MS,LPT1:_x000d__x000a__x000d__x000a_[Desktop]_x000d__x000a_Wallpaper=(无)_x000d__x000a_TileWallpaper=0_x000d_ 11 19" xfId="756"/>
    <cellStyle name="s]_x000d__x000a_load=_x000d__x000a_run=_x000d__x000a_NullPort=None_x000d__x000a_device=HP LaserJet 4 Plus,HPPCL5MS,LPT1:_x000d__x000a__x000d__x000a_[Desktop]_x000d__x000a_Wallpaper=(无)_x000d__x000a_TileWallpaper=0_x000d_ 11 2" xfId="757"/>
    <cellStyle name="s]_x000d__x000a_load=_x000d__x000a_run=_x000d__x000a_NullPort=None_x000d__x000a_device=HP LaserJet 4 Plus,HPPCL5MS,LPT1:_x000d__x000a__x000d__x000a_[Desktop]_x000d__x000a_Wallpaper=(无)_x000d__x000a_TileWallpaper=0_x000d_ 11 20" xfId="758"/>
    <cellStyle name="s]_x000d__x000a_load=_x000d__x000a_run=_x000d__x000a_NullPort=None_x000d__x000a_device=HP LaserJet 4 Plus,HPPCL5MS,LPT1:_x000d__x000a__x000d__x000a_[Desktop]_x000d__x000a_Wallpaper=(无)_x000d__x000a_TileWallpaper=0_x000d_ 11 21" xfId="759"/>
    <cellStyle name="s]_x000d__x000a_load=_x000d__x000a_run=_x000d__x000a_NullPort=None_x000d__x000a_device=HP LaserJet 4 Plus,HPPCL5MS,LPT1:_x000d__x000a__x000d__x000a_[Desktop]_x000d__x000a_Wallpaper=(无)_x000d__x000a_TileWallpaper=0_x000d_ 11 22" xfId="760"/>
    <cellStyle name="s]_x000d__x000a_load=_x000d__x000a_run=_x000d__x000a_NullPort=None_x000d__x000a_device=HP LaserJet 4 Plus,HPPCL5MS,LPT1:_x000d__x000a__x000d__x000a_[Desktop]_x000d__x000a_Wallpaper=(无)_x000d__x000a_TileWallpaper=0_x000d_ 11 23" xfId="761"/>
    <cellStyle name="s]_x000d__x000a_load=_x000d__x000a_run=_x000d__x000a_NullPort=None_x000d__x000a_device=HP LaserJet 4 Plus,HPPCL5MS,LPT1:_x000d__x000a__x000d__x000a_[Desktop]_x000d__x000a_Wallpaper=(无)_x000d__x000a_TileWallpaper=0_x000d_ 11 24" xfId="762"/>
    <cellStyle name="s]_x000d__x000a_load=_x000d__x000a_run=_x000d__x000a_NullPort=None_x000d__x000a_device=HP LaserJet 4 Plus,HPPCL5MS,LPT1:_x000d__x000a__x000d__x000a_[Desktop]_x000d__x000a_Wallpaper=(无)_x000d__x000a_TileWallpaper=0_x000d_ 11 25" xfId="763"/>
    <cellStyle name="s]_x000d__x000a_load=_x000d__x000a_run=_x000d__x000a_NullPort=None_x000d__x000a_device=HP LaserJet 4 Plus,HPPCL5MS,LPT1:_x000d__x000a__x000d__x000a_[Desktop]_x000d__x000a_Wallpaper=(无)_x000d__x000a_TileWallpaper=0_x000d_ 11 26" xfId="764"/>
    <cellStyle name="s]_x000d__x000a_load=_x000d__x000a_run=_x000d__x000a_NullPort=None_x000d__x000a_device=HP LaserJet 4 Plus,HPPCL5MS,LPT1:_x000d__x000a__x000d__x000a_[Desktop]_x000d__x000a_Wallpaper=(无)_x000d__x000a_TileWallpaper=0_x000d_ 11 27" xfId="765"/>
    <cellStyle name="s]_x000d__x000a_load=_x000d__x000a_run=_x000d__x000a_NullPort=None_x000d__x000a_device=HP LaserJet 4 Plus,HPPCL5MS,LPT1:_x000d__x000a__x000d__x000a_[Desktop]_x000d__x000a_Wallpaper=(无)_x000d__x000a_TileWallpaper=0_x000d_ 11 28" xfId="766"/>
    <cellStyle name="s]_x000d__x000a_load=_x000d__x000a_run=_x000d__x000a_NullPort=None_x000d__x000a_device=HP LaserJet 4 Plus,HPPCL5MS,LPT1:_x000d__x000a__x000d__x000a_[Desktop]_x000d__x000a_Wallpaper=(无)_x000d__x000a_TileWallpaper=0_x000d_ 11 29" xfId="767"/>
    <cellStyle name="s]_x000d__x000a_load=_x000d__x000a_run=_x000d__x000a_NullPort=None_x000d__x000a_device=HP LaserJet 4 Plus,HPPCL5MS,LPT1:_x000d__x000a__x000d__x000a_[Desktop]_x000d__x000a_Wallpaper=(无)_x000d__x000a_TileWallpaper=0_x000d_ 11 3" xfId="768"/>
    <cellStyle name="s]_x000d__x000a_load=_x000d__x000a_run=_x000d__x000a_NullPort=None_x000d__x000a_device=HP LaserJet 4 Plus,HPPCL5MS,LPT1:_x000d__x000a__x000d__x000a_[Desktop]_x000d__x000a_Wallpaper=(无)_x000d__x000a_TileWallpaper=0_x000d_ 11 30" xfId="769"/>
    <cellStyle name="s]_x000d__x000a_load=_x000d__x000a_run=_x000d__x000a_NullPort=None_x000d__x000a_device=HP LaserJet 4 Plus,HPPCL5MS,LPT1:_x000d__x000a__x000d__x000a_[Desktop]_x000d__x000a_Wallpaper=(无)_x000d__x000a_TileWallpaper=0_x000d_ 11 31" xfId="770"/>
    <cellStyle name="s]_x000d__x000a_load=_x000d__x000a_run=_x000d__x000a_NullPort=None_x000d__x000a_device=HP LaserJet 4 Plus,HPPCL5MS,LPT1:_x000d__x000a__x000d__x000a_[Desktop]_x000d__x000a_Wallpaper=(无)_x000d__x000a_TileWallpaper=0_x000d_ 11 32" xfId="771"/>
    <cellStyle name="s]_x000d__x000a_load=_x000d__x000a_run=_x000d__x000a_NullPort=None_x000d__x000a_device=HP LaserJet 4 Plus,HPPCL5MS,LPT1:_x000d__x000a__x000d__x000a_[Desktop]_x000d__x000a_Wallpaper=(无)_x000d__x000a_TileWallpaper=0_x000d_ 11 33" xfId="772"/>
    <cellStyle name="s]_x000d__x000a_load=_x000d__x000a_run=_x000d__x000a_NullPort=None_x000d__x000a_device=HP LaserJet 4 Plus,HPPCL5MS,LPT1:_x000d__x000a__x000d__x000a_[Desktop]_x000d__x000a_Wallpaper=(无)_x000d__x000a_TileWallpaper=0_x000d_ 11 34" xfId="773"/>
    <cellStyle name="s]_x000d__x000a_load=_x000d__x000a_run=_x000d__x000a_NullPort=None_x000d__x000a_device=HP LaserJet 4 Plus,HPPCL5MS,LPT1:_x000d__x000a__x000d__x000a_[Desktop]_x000d__x000a_Wallpaper=(无)_x000d__x000a_TileWallpaper=0_x000d_ 11 35" xfId="774"/>
    <cellStyle name="s]_x000d__x000a_load=_x000d__x000a_run=_x000d__x000a_NullPort=None_x000d__x000a_device=HP LaserJet 4 Plus,HPPCL5MS,LPT1:_x000d__x000a__x000d__x000a_[Desktop]_x000d__x000a_Wallpaper=(无)_x000d__x000a_TileWallpaper=0_x000d_ 11 36" xfId="775"/>
    <cellStyle name="s]_x000d__x000a_load=_x000d__x000a_run=_x000d__x000a_NullPort=None_x000d__x000a_device=HP LaserJet 4 Plus,HPPCL5MS,LPT1:_x000d__x000a__x000d__x000a_[Desktop]_x000d__x000a_Wallpaper=(无)_x000d__x000a_TileWallpaper=0_x000d_ 11 37" xfId="776"/>
    <cellStyle name="s]_x000d__x000a_load=_x000d__x000a_run=_x000d__x000a_NullPort=None_x000d__x000a_device=HP LaserJet 4 Plus,HPPCL5MS,LPT1:_x000d__x000a__x000d__x000a_[Desktop]_x000d__x000a_Wallpaper=(无)_x000d__x000a_TileWallpaper=0_x000d_ 11 38" xfId="777"/>
    <cellStyle name="s]_x000d__x000a_load=_x000d__x000a_run=_x000d__x000a_NullPort=None_x000d__x000a_device=HP LaserJet 4 Plus,HPPCL5MS,LPT1:_x000d__x000a__x000d__x000a_[Desktop]_x000d__x000a_Wallpaper=(无)_x000d__x000a_TileWallpaper=0_x000d_ 11 39" xfId="778"/>
    <cellStyle name="s]_x000d__x000a_load=_x000d__x000a_run=_x000d__x000a_NullPort=None_x000d__x000a_device=HP LaserJet 4 Plus,HPPCL5MS,LPT1:_x000d__x000a__x000d__x000a_[Desktop]_x000d__x000a_Wallpaper=(无)_x000d__x000a_TileWallpaper=0_x000d_ 11 4" xfId="779"/>
    <cellStyle name="s]_x000d__x000a_load=_x000d__x000a_run=_x000d__x000a_NullPort=None_x000d__x000a_device=HP LaserJet 4 Plus,HPPCL5MS,LPT1:_x000d__x000a__x000d__x000a_[Desktop]_x000d__x000a_Wallpaper=(无)_x000d__x000a_TileWallpaper=0_x000d_ 11 40" xfId="780"/>
    <cellStyle name="s]_x000d__x000a_load=_x000d__x000a_run=_x000d__x000a_NullPort=None_x000d__x000a_device=HP LaserJet 4 Plus,HPPCL5MS,LPT1:_x000d__x000a__x000d__x000a_[Desktop]_x000d__x000a_Wallpaper=(无)_x000d__x000a_TileWallpaper=0_x000d_ 11 41" xfId="781"/>
    <cellStyle name="s]_x000d__x000a_load=_x000d__x000a_run=_x000d__x000a_NullPort=None_x000d__x000a_device=HP LaserJet 4 Plus,HPPCL5MS,LPT1:_x000d__x000a__x000d__x000a_[Desktop]_x000d__x000a_Wallpaper=(无)_x000d__x000a_TileWallpaper=0_x000d_ 11 42" xfId="782"/>
    <cellStyle name="s]_x000d__x000a_load=_x000d__x000a_run=_x000d__x000a_NullPort=None_x000d__x000a_device=HP LaserJet 4 Plus,HPPCL5MS,LPT1:_x000d__x000a__x000d__x000a_[Desktop]_x000d__x000a_Wallpaper=(无)_x000d__x000a_TileWallpaper=0_x000d_ 11 43" xfId="783"/>
    <cellStyle name="s]_x000d__x000a_load=_x000d__x000a_run=_x000d__x000a_NullPort=None_x000d__x000a_device=HP LaserJet 4 Plus,HPPCL5MS,LPT1:_x000d__x000a__x000d__x000a_[Desktop]_x000d__x000a_Wallpaper=(无)_x000d__x000a_TileWallpaper=0_x000d_ 11 44" xfId="784"/>
    <cellStyle name="s]_x000d__x000a_load=_x000d__x000a_run=_x000d__x000a_NullPort=None_x000d__x000a_device=HP LaserJet 4 Plus,HPPCL5MS,LPT1:_x000d__x000a__x000d__x000a_[Desktop]_x000d__x000a_Wallpaper=(无)_x000d__x000a_TileWallpaper=0_x000d_ 11 45" xfId="785"/>
    <cellStyle name="s]_x000d__x000a_load=_x000d__x000a_run=_x000d__x000a_NullPort=None_x000d__x000a_device=HP LaserJet 4 Plus,HPPCL5MS,LPT1:_x000d__x000a__x000d__x000a_[Desktop]_x000d__x000a_Wallpaper=(无)_x000d__x000a_TileWallpaper=0_x000d_ 11 46" xfId="786"/>
    <cellStyle name="s]_x000d__x000a_load=_x000d__x000a_run=_x000d__x000a_NullPort=None_x000d__x000a_device=HP LaserJet 4 Plus,HPPCL5MS,LPT1:_x000d__x000a__x000d__x000a_[Desktop]_x000d__x000a_Wallpaper=(无)_x000d__x000a_TileWallpaper=0_x000d_ 11 47" xfId="787"/>
    <cellStyle name="s]_x000d__x000a_load=_x000d__x000a_run=_x000d__x000a_NullPort=None_x000d__x000a_device=HP LaserJet 4 Plus,HPPCL5MS,LPT1:_x000d__x000a__x000d__x000a_[Desktop]_x000d__x000a_Wallpaper=(无)_x000d__x000a_TileWallpaper=0_x000d_ 11 48" xfId="788"/>
    <cellStyle name="s]_x000d__x000a_load=_x000d__x000a_run=_x000d__x000a_NullPort=None_x000d__x000a_device=HP LaserJet 4 Plus,HPPCL5MS,LPT1:_x000d__x000a__x000d__x000a_[Desktop]_x000d__x000a_Wallpaper=(无)_x000d__x000a_TileWallpaper=0_x000d_ 11 49" xfId="789"/>
    <cellStyle name="s]_x000d__x000a_load=_x000d__x000a_run=_x000d__x000a_NullPort=None_x000d__x000a_device=HP LaserJet 4 Plus,HPPCL5MS,LPT1:_x000d__x000a__x000d__x000a_[Desktop]_x000d__x000a_Wallpaper=(无)_x000d__x000a_TileWallpaper=0_x000d_ 11 5" xfId="790"/>
    <cellStyle name="s]_x000d__x000a_load=_x000d__x000a_run=_x000d__x000a_NullPort=None_x000d__x000a_device=HP LaserJet 4 Plus,HPPCL5MS,LPT1:_x000d__x000a__x000d__x000a_[Desktop]_x000d__x000a_Wallpaper=(无)_x000d__x000a_TileWallpaper=0_x000d_ 11 50" xfId="791"/>
    <cellStyle name="s]_x000d__x000a_load=_x000d__x000a_run=_x000d__x000a_NullPort=None_x000d__x000a_device=HP LaserJet 4 Plus,HPPCL5MS,LPT1:_x000d__x000a__x000d__x000a_[Desktop]_x000d__x000a_Wallpaper=(无)_x000d__x000a_TileWallpaper=0_x000d_ 11 51" xfId="792"/>
    <cellStyle name="s]_x000d__x000a_load=_x000d__x000a_run=_x000d__x000a_NullPort=None_x000d__x000a_device=HP LaserJet 4 Plus,HPPCL5MS,LPT1:_x000d__x000a__x000d__x000a_[Desktop]_x000d__x000a_Wallpaper=(无)_x000d__x000a_TileWallpaper=0_x000d_ 11 52" xfId="793"/>
    <cellStyle name="s]_x000d__x000a_load=_x000d__x000a_run=_x000d__x000a_NullPort=None_x000d__x000a_device=HP LaserJet 4 Plus,HPPCL5MS,LPT1:_x000d__x000a__x000d__x000a_[Desktop]_x000d__x000a_Wallpaper=(无)_x000d__x000a_TileWallpaper=0_x000d_ 11 53" xfId="794"/>
    <cellStyle name="s]_x000d__x000a_load=_x000d__x000a_run=_x000d__x000a_NullPort=None_x000d__x000a_device=HP LaserJet 4 Plus,HPPCL5MS,LPT1:_x000d__x000a__x000d__x000a_[Desktop]_x000d__x000a_Wallpaper=(无)_x000d__x000a_TileWallpaper=0_x000d_ 11 54" xfId="795"/>
    <cellStyle name="s]_x000d__x000a_load=_x000d__x000a_run=_x000d__x000a_NullPort=None_x000d__x000a_device=HP LaserJet 4 Plus,HPPCL5MS,LPT1:_x000d__x000a__x000d__x000a_[Desktop]_x000d__x000a_Wallpaper=(无)_x000d__x000a_TileWallpaper=0_x000d_ 11 55" xfId="796"/>
    <cellStyle name="s]_x000d__x000a_load=_x000d__x000a_run=_x000d__x000a_NullPort=None_x000d__x000a_device=HP LaserJet 4 Plus,HPPCL5MS,LPT1:_x000d__x000a__x000d__x000a_[Desktop]_x000d__x000a_Wallpaper=(无)_x000d__x000a_TileWallpaper=0_x000d_ 11 56" xfId="797"/>
    <cellStyle name="s]_x000d__x000a_load=_x000d__x000a_run=_x000d__x000a_NullPort=None_x000d__x000a_device=HP LaserJet 4 Plus,HPPCL5MS,LPT1:_x000d__x000a__x000d__x000a_[Desktop]_x000d__x000a_Wallpaper=(无)_x000d__x000a_TileWallpaper=0_x000d_ 11 57" xfId="798"/>
    <cellStyle name="s]_x000d__x000a_load=_x000d__x000a_run=_x000d__x000a_NullPort=None_x000d__x000a_device=HP LaserJet 4 Plus,HPPCL5MS,LPT1:_x000d__x000a__x000d__x000a_[Desktop]_x000d__x000a_Wallpaper=(无)_x000d__x000a_TileWallpaper=0_x000d_ 11 58" xfId="799"/>
    <cellStyle name="s]_x000d__x000a_load=_x000d__x000a_run=_x000d__x000a_NullPort=None_x000d__x000a_device=HP LaserJet 4 Plus,HPPCL5MS,LPT1:_x000d__x000a__x000d__x000a_[Desktop]_x000d__x000a_Wallpaper=(无)_x000d__x000a_TileWallpaper=0_x000d_ 11 59" xfId="800"/>
    <cellStyle name="s]_x000d__x000a_load=_x000d__x000a_run=_x000d__x000a_NullPort=None_x000d__x000a_device=HP LaserJet 4 Plus,HPPCL5MS,LPT1:_x000d__x000a__x000d__x000a_[Desktop]_x000d__x000a_Wallpaper=(无)_x000d__x000a_TileWallpaper=0_x000d_ 11 6" xfId="801"/>
    <cellStyle name="s]_x000d__x000a_load=_x000d__x000a_run=_x000d__x000a_NullPort=None_x000d__x000a_device=HP LaserJet 4 Plus,HPPCL5MS,LPT1:_x000d__x000a__x000d__x000a_[Desktop]_x000d__x000a_Wallpaper=(无)_x000d__x000a_TileWallpaper=0_x000d_ 11 60" xfId="802"/>
    <cellStyle name="s]_x000d__x000a_load=_x000d__x000a_run=_x000d__x000a_NullPort=None_x000d__x000a_device=HP LaserJet 4 Plus,HPPCL5MS,LPT1:_x000d__x000a__x000d__x000a_[Desktop]_x000d__x000a_Wallpaper=(无)_x000d__x000a_TileWallpaper=0_x000d_ 11 61" xfId="803"/>
    <cellStyle name="s]_x000d__x000a_load=_x000d__x000a_run=_x000d__x000a_NullPort=None_x000d__x000a_device=HP LaserJet 4 Plus,HPPCL5MS,LPT1:_x000d__x000a__x000d__x000a_[Desktop]_x000d__x000a_Wallpaper=(无)_x000d__x000a_TileWallpaper=0_x000d_ 11 62" xfId="804"/>
    <cellStyle name="s]_x000d__x000a_load=_x000d__x000a_run=_x000d__x000a_NullPort=None_x000d__x000a_device=HP LaserJet 4 Plus,HPPCL5MS,LPT1:_x000d__x000a__x000d__x000a_[Desktop]_x000d__x000a_Wallpaper=(无)_x000d__x000a_TileWallpaper=0_x000d_ 11 63" xfId="805"/>
    <cellStyle name="s]_x000d__x000a_load=_x000d__x000a_run=_x000d__x000a_NullPort=None_x000d__x000a_device=HP LaserJet 4 Plus,HPPCL5MS,LPT1:_x000d__x000a__x000d__x000a_[Desktop]_x000d__x000a_Wallpaper=(无)_x000d__x000a_TileWallpaper=0_x000d_ 11 64" xfId="806"/>
    <cellStyle name="s]_x000d__x000a_load=_x000d__x000a_run=_x000d__x000a_NullPort=None_x000d__x000a_device=HP LaserJet 4 Plus,HPPCL5MS,LPT1:_x000d__x000a__x000d__x000a_[Desktop]_x000d__x000a_Wallpaper=(无)_x000d__x000a_TileWallpaper=0_x000d_ 11 65" xfId="807"/>
    <cellStyle name="s]_x000d__x000a_load=_x000d__x000a_run=_x000d__x000a_NullPort=None_x000d__x000a_device=HP LaserJet 4 Plus,HPPCL5MS,LPT1:_x000d__x000a__x000d__x000a_[Desktop]_x000d__x000a_Wallpaper=(无)_x000d__x000a_TileWallpaper=0_x000d_ 11 66" xfId="808"/>
    <cellStyle name="s]_x000d__x000a_load=_x000d__x000a_run=_x000d__x000a_NullPort=None_x000d__x000a_device=HP LaserJet 4 Plus,HPPCL5MS,LPT1:_x000d__x000a__x000d__x000a_[Desktop]_x000d__x000a_Wallpaper=(无)_x000d__x000a_TileWallpaper=0_x000d_ 11 67" xfId="809"/>
    <cellStyle name="s]_x000d__x000a_load=_x000d__x000a_run=_x000d__x000a_NullPort=None_x000d__x000a_device=HP LaserJet 4 Plus,HPPCL5MS,LPT1:_x000d__x000a__x000d__x000a_[Desktop]_x000d__x000a_Wallpaper=(无)_x000d__x000a_TileWallpaper=0_x000d_ 11 68" xfId="810"/>
    <cellStyle name="s]_x000d__x000a_load=_x000d__x000a_run=_x000d__x000a_NullPort=None_x000d__x000a_device=HP LaserJet 4 Plus,HPPCL5MS,LPT1:_x000d__x000a__x000d__x000a_[Desktop]_x000d__x000a_Wallpaper=(无)_x000d__x000a_TileWallpaper=0_x000d_ 11 69" xfId="811"/>
    <cellStyle name="s]_x000d__x000a_load=_x000d__x000a_run=_x000d__x000a_NullPort=None_x000d__x000a_device=HP LaserJet 4 Plus,HPPCL5MS,LPT1:_x000d__x000a__x000d__x000a_[Desktop]_x000d__x000a_Wallpaper=(无)_x000d__x000a_TileWallpaper=0_x000d_ 11 7" xfId="812"/>
    <cellStyle name="s]_x000d__x000a_load=_x000d__x000a_run=_x000d__x000a_NullPort=None_x000d__x000a_device=HP LaserJet 4 Plus,HPPCL5MS,LPT1:_x000d__x000a__x000d__x000a_[Desktop]_x000d__x000a_Wallpaper=(无)_x000d__x000a_TileWallpaper=0_x000d_ 11 70" xfId="813"/>
    <cellStyle name="s]_x000d__x000a_load=_x000d__x000a_run=_x000d__x000a_NullPort=None_x000d__x000a_device=HP LaserJet 4 Plus,HPPCL5MS,LPT1:_x000d__x000a__x000d__x000a_[Desktop]_x000d__x000a_Wallpaper=(无)_x000d__x000a_TileWallpaper=0_x000d_ 11 71" xfId="814"/>
    <cellStyle name="s]_x000d__x000a_load=_x000d__x000a_run=_x000d__x000a_NullPort=None_x000d__x000a_device=HP LaserJet 4 Plus,HPPCL5MS,LPT1:_x000d__x000a__x000d__x000a_[Desktop]_x000d__x000a_Wallpaper=(无)_x000d__x000a_TileWallpaper=0_x000d_ 11 72" xfId="815"/>
    <cellStyle name="s]_x000d__x000a_load=_x000d__x000a_run=_x000d__x000a_NullPort=None_x000d__x000a_device=HP LaserJet 4 Plus,HPPCL5MS,LPT1:_x000d__x000a__x000d__x000a_[Desktop]_x000d__x000a_Wallpaper=(无)_x000d__x000a_TileWallpaper=0_x000d_ 11 73" xfId="816"/>
    <cellStyle name="s]_x000d__x000a_load=_x000d__x000a_run=_x000d__x000a_NullPort=None_x000d__x000a_device=HP LaserJet 4 Plus,HPPCL5MS,LPT1:_x000d__x000a__x000d__x000a_[Desktop]_x000d__x000a_Wallpaper=(无)_x000d__x000a_TileWallpaper=0_x000d_ 11 74" xfId="817"/>
    <cellStyle name="s]_x000d__x000a_load=_x000d__x000a_run=_x000d__x000a_NullPort=None_x000d__x000a_device=HP LaserJet 4 Plus,HPPCL5MS,LPT1:_x000d__x000a__x000d__x000a_[Desktop]_x000d__x000a_Wallpaper=(无)_x000d__x000a_TileWallpaper=0_x000d_ 11 75" xfId="818"/>
    <cellStyle name="s]_x000d__x000a_load=_x000d__x000a_run=_x000d__x000a_NullPort=None_x000d__x000a_device=HP LaserJet 4 Plus,HPPCL5MS,LPT1:_x000d__x000a__x000d__x000a_[Desktop]_x000d__x000a_Wallpaper=(无)_x000d__x000a_TileWallpaper=0_x000d_ 11 76" xfId="819"/>
    <cellStyle name="s]_x000d__x000a_load=_x000d__x000a_run=_x000d__x000a_NullPort=None_x000d__x000a_device=HP LaserJet 4 Plus,HPPCL5MS,LPT1:_x000d__x000a__x000d__x000a_[Desktop]_x000d__x000a_Wallpaper=(无)_x000d__x000a_TileWallpaper=0_x000d_ 11 77" xfId="820"/>
    <cellStyle name="s]_x000d__x000a_load=_x000d__x000a_run=_x000d__x000a_NullPort=None_x000d__x000a_device=HP LaserJet 4 Plus,HPPCL5MS,LPT1:_x000d__x000a__x000d__x000a_[Desktop]_x000d__x000a_Wallpaper=(无)_x000d__x000a_TileWallpaper=0_x000d_ 11 78" xfId="821"/>
    <cellStyle name="s]_x000d__x000a_load=_x000d__x000a_run=_x000d__x000a_NullPort=None_x000d__x000a_device=HP LaserJet 4 Plus,HPPCL5MS,LPT1:_x000d__x000a__x000d__x000a_[Desktop]_x000d__x000a_Wallpaper=(无)_x000d__x000a_TileWallpaper=0_x000d_ 11 79" xfId="822"/>
    <cellStyle name="s]_x000d__x000a_load=_x000d__x000a_run=_x000d__x000a_NullPort=None_x000d__x000a_device=HP LaserJet 4 Plus,HPPCL5MS,LPT1:_x000d__x000a__x000d__x000a_[Desktop]_x000d__x000a_Wallpaper=(无)_x000d__x000a_TileWallpaper=0_x000d_ 11 8" xfId="823"/>
    <cellStyle name="s]_x000d__x000a_load=_x000d__x000a_run=_x000d__x000a_NullPort=None_x000d__x000a_device=HP LaserJet 4 Plus,HPPCL5MS,LPT1:_x000d__x000a__x000d__x000a_[Desktop]_x000d__x000a_Wallpaper=(无)_x000d__x000a_TileWallpaper=0_x000d_ 11 80" xfId="824"/>
    <cellStyle name="s]_x000d__x000a_load=_x000d__x000a_run=_x000d__x000a_NullPort=None_x000d__x000a_device=HP LaserJet 4 Plus,HPPCL5MS,LPT1:_x000d__x000a__x000d__x000a_[Desktop]_x000d__x000a_Wallpaper=(无)_x000d__x000a_TileWallpaper=0_x000d_ 11 9" xfId="825"/>
    <cellStyle name="s]_x000d__x000a_load=_x000d__x000a_run=_x000d__x000a_NullPort=None_x000d__x000a_device=HP LaserJet 4 Plus,HPPCL5MS,LPT1:_x000d__x000a__x000d__x000a_[Desktop]_x000d__x000a_Wallpaper=(无)_x000d__x000a_TileWallpaper=0_x000d_ 12" xfId="826"/>
    <cellStyle name="s]_x000d__x000a_load=_x000d__x000a_run=_x000d__x000a_NullPort=None_x000d__x000a_device=HP LaserJet 4 Plus,HPPCL5MS,LPT1:_x000d__x000a__x000d__x000a_[Desktop]_x000d__x000a_Wallpaper=(无)_x000d__x000a_TileWallpaper=0_x000d_ 12 10" xfId="827"/>
    <cellStyle name="s]_x000d__x000a_load=_x000d__x000a_run=_x000d__x000a_NullPort=None_x000d__x000a_device=HP LaserJet 4 Plus,HPPCL5MS,LPT1:_x000d__x000a__x000d__x000a_[Desktop]_x000d__x000a_Wallpaper=(无)_x000d__x000a_TileWallpaper=0_x000d_ 12 11" xfId="828"/>
    <cellStyle name="s]_x000d__x000a_load=_x000d__x000a_run=_x000d__x000a_NullPort=None_x000d__x000a_device=HP LaserJet 4 Plus,HPPCL5MS,LPT1:_x000d__x000a__x000d__x000a_[Desktop]_x000d__x000a_Wallpaper=(无)_x000d__x000a_TileWallpaper=0_x000d_ 12 12" xfId="829"/>
    <cellStyle name="s]_x000d__x000a_load=_x000d__x000a_run=_x000d__x000a_NullPort=None_x000d__x000a_device=HP LaserJet 4 Plus,HPPCL5MS,LPT1:_x000d__x000a__x000d__x000a_[Desktop]_x000d__x000a_Wallpaper=(无)_x000d__x000a_TileWallpaper=0_x000d_ 12 13" xfId="830"/>
    <cellStyle name="s]_x000d__x000a_load=_x000d__x000a_run=_x000d__x000a_NullPort=None_x000d__x000a_device=HP LaserJet 4 Plus,HPPCL5MS,LPT1:_x000d__x000a__x000d__x000a_[Desktop]_x000d__x000a_Wallpaper=(无)_x000d__x000a_TileWallpaper=0_x000d_ 12 14" xfId="831"/>
    <cellStyle name="s]_x000d__x000a_load=_x000d__x000a_run=_x000d__x000a_NullPort=None_x000d__x000a_device=HP LaserJet 4 Plus,HPPCL5MS,LPT1:_x000d__x000a__x000d__x000a_[Desktop]_x000d__x000a_Wallpaper=(无)_x000d__x000a_TileWallpaper=0_x000d_ 12 15" xfId="832"/>
    <cellStyle name="s]_x000d__x000a_load=_x000d__x000a_run=_x000d__x000a_NullPort=None_x000d__x000a_device=HP LaserJet 4 Plus,HPPCL5MS,LPT1:_x000d__x000a__x000d__x000a_[Desktop]_x000d__x000a_Wallpaper=(无)_x000d__x000a_TileWallpaper=0_x000d_ 12 16" xfId="833"/>
    <cellStyle name="s]_x000d__x000a_load=_x000d__x000a_run=_x000d__x000a_NullPort=None_x000d__x000a_device=HP LaserJet 4 Plus,HPPCL5MS,LPT1:_x000d__x000a__x000d__x000a_[Desktop]_x000d__x000a_Wallpaper=(无)_x000d__x000a_TileWallpaper=0_x000d_ 12 17" xfId="834"/>
    <cellStyle name="s]_x000d__x000a_load=_x000d__x000a_run=_x000d__x000a_NullPort=None_x000d__x000a_device=HP LaserJet 4 Plus,HPPCL5MS,LPT1:_x000d__x000a__x000d__x000a_[Desktop]_x000d__x000a_Wallpaper=(无)_x000d__x000a_TileWallpaper=0_x000d_ 12 18" xfId="835"/>
    <cellStyle name="s]_x000d__x000a_load=_x000d__x000a_run=_x000d__x000a_NullPort=None_x000d__x000a_device=HP LaserJet 4 Plus,HPPCL5MS,LPT1:_x000d__x000a__x000d__x000a_[Desktop]_x000d__x000a_Wallpaper=(无)_x000d__x000a_TileWallpaper=0_x000d_ 12 19" xfId="836"/>
    <cellStyle name="s]_x000d__x000a_load=_x000d__x000a_run=_x000d__x000a_NullPort=None_x000d__x000a_device=HP LaserJet 4 Plus,HPPCL5MS,LPT1:_x000d__x000a__x000d__x000a_[Desktop]_x000d__x000a_Wallpaper=(无)_x000d__x000a_TileWallpaper=0_x000d_ 12 2" xfId="837"/>
    <cellStyle name="s]_x000d__x000a_load=_x000d__x000a_run=_x000d__x000a_NullPort=None_x000d__x000a_device=HP LaserJet 4 Plus,HPPCL5MS,LPT1:_x000d__x000a__x000d__x000a_[Desktop]_x000d__x000a_Wallpaper=(无)_x000d__x000a_TileWallpaper=0_x000d_ 12 20" xfId="838"/>
    <cellStyle name="s]_x000d__x000a_load=_x000d__x000a_run=_x000d__x000a_NullPort=None_x000d__x000a_device=HP LaserJet 4 Plus,HPPCL5MS,LPT1:_x000d__x000a__x000d__x000a_[Desktop]_x000d__x000a_Wallpaper=(无)_x000d__x000a_TileWallpaper=0_x000d_ 12 21" xfId="839"/>
    <cellStyle name="s]_x000d__x000a_load=_x000d__x000a_run=_x000d__x000a_NullPort=None_x000d__x000a_device=HP LaserJet 4 Plus,HPPCL5MS,LPT1:_x000d__x000a__x000d__x000a_[Desktop]_x000d__x000a_Wallpaper=(无)_x000d__x000a_TileWallpaper=0_x000d_ 12 22" xfId="840"/>
    <cellStyle name="s]_x000d__x000a_load=_x000d__x000a_run=_x000d__x000a_NullPort=None_x000d__x000a_device=HP LaserJet 4 Plus,HPPCL5MS,LPT1:_x000d__x000a__x000d__x000a_[Desktop]_x000d__x000a_Wallpaper=(无)_x000d__x000a_TileWallpaper=0_x000d_ 12 23" xfId="841"/>
    <cellStyle name="s]_x000d__x000a_load=_x000d__x000a_run=_x000d__x000a_NullPort=None_x000d__x000a_device=HP LaserJet 4 Plus,HPPCL5MS,LPT1:_x000d__x000a__x000d__x000a_[Desktop]_x000d__x000a_Wallpaper=(无)_x000d__x000a_TileWallpaper=0_x000d_ 12 24" xfId="842"/>
    <cellStyle name="s]_x000d__x000a_load=_x000d__x000a_run=_x000d__x000a_NullPort=None_x000d__x000a_device=HP LaserJet 4 Plus,HPPCL5MS,LPT1:_x000d__x000a__x000d__x000a_[Desktop]_x000d__x000a_Wallpaper=(无)_x000d__x000a_TileWallpaper=0_x000d_ 12 25" xfId="843"/>
    <cellStyle name="s]_x000d__x000a_load=_x000d__x000a_run=_x000d__x000a_NullPort=None_x000d__x000a_device=HP LaserJet 4 Plus,HPPCL5MS,LPT1:_x000d__x000a__x000d__x000a_[Desktop]_x000d__x000a_Wallpaper=(无)_x000d__x000a_TileWallpaper=0_x000d_ 12 26" xfId="844"/>
    <cellStyle name="s]_x000d__x000a_load=_x000d__x000a_run=_x000d__x000a_NullPort=None_x000d__x000a_device=HP LaserJet 4 Plus,HPPCL5MS,LPT1:_x000d__x000a__x000d__x000a_[Desktop]_x000d__x000a_Wallpaper=(无)_x000d__x000a_TileWallpaper=0_x000d_ 12 27" xfId="845"/>
    <cellStyle name="s]_x000d__x000a_load=_x000d__x000a_run=_x000d__x000a_NullPort=None_x000d__x000a_device=HP LaserJet 4 Plus,HPPCL5MS,LPT1:_x000d__x000a__x000d__x000a_[Desktop]_x000d__x000a_Wallpaper=(无)_x000d__x000a_TileWallpaper=0_x000d_ 12 28" xfId="846"/>
    <cellStyle name="s]_x000d__x000a_load=_x000d__x000a_run=_x000d__x000a_NullPort=None_x000d__x000a_device=HP LaserJet 4 Plus,HPPCL5MS,LPT1:_x000d__x000a__x000d__x000a_[Desktop]_x000d__x000a_Wallpaper=(无)_x000d__x000a_TileWallpaper=0_x000d_ 12 29" xfId="847"/>
    <cellStyle name="s]_x000d__x000a_load=_x000d__x000a_run=_x000d__x000a_NullPort=None_x000d__x000a_device=HP LaserJet 4 Plus,HPPCL5MS,LPT1:_x000d__x000a__x000d__x000a_[Desktop]_x000d__x000a_Wallpaper=(无)_x000d__x000a_TileWallpaper=0_x000d_ 12 3" xfId="848"/>
    <cellStyle name="s]_x000d__x000a_load=_x000d__x000a_run=_x000d__x000a_NullPort=None_x000d__x000a_device=HP LaserJet 4 Plus,HPPCL5MS,LPT1:_x000d__x000a__x000d__x000a_[Desktop]_x000d__x000a_Wallpaper=(无)_x000d__x000a_TileWallpaper=0_x000d_ 12 30" xfId="849"/>
    <cellStyle name="s]_x000d__x000a_load=_x000d__x000a_run=_x000d__x000a_NullPort=None_x000d__x000a_device=HP LaserJet 4 Plus,HPPCL5MS,LPT1:_x000d__x000a__x000d__x000a_[Desktop]_x000d__x000a_Wallpaper=(无)_x000d__x000a_TileWallpaper=0_x000d_ 12 31" xfId="850"/>
    <cellStyle name="s]_x000d__x000a_load=_x000d__x000a_run=_x000d__x000a_NullPort=None_x000d__x000a_device=HP LaserJet 4 Plus,HPPCL5MS,LPT1:_x000d__x000a__x000d__x000a_[Desktop]_x000d__x000a_Wallpaper=(无)_x000d__x000a_TileWallpaper=0_x000d_ 12 32" xfId="851"/>
    <cellStyle name="s]_x000d__x000a_load=_x000d__x000a_run=_x000d__x000a_NullPort=None_x000d__x000a_device=HP LaserJet 4 Plus,HPPCL5MS,LPT1:_x000d__x000a__x000d__x000a_[Desktop]_x000d__x000a_Wallpaper=(无)_x000d__x000a_TileWallpaper=0_x000d_ 12 33" xfId="852"/>
    <cellStyle name="s]_x000d__x000a_load=_x000d__x000a_run=_x000d__x000a_NullPort=None_x000d__x000a_device=HP LaserJet 4 Plus,HPPCL5MS,LPT1:_x000d__x000a__x000d__x000a_[Desktop]_x000d__x000a_Wallpaper=(无)_x000d__x000a_TileWallpaper=0_x000d_ 12 34" xfId="853"/>
    <cellStyle name="s]_x000d__x000a_load=_x000d__x000a_run=_x000d__x000a_NullPort=None_x000d__x000a_device=HP LaserJet 4 Plus,HPPCL5MS,LPT1:_x000d__x000a__x000d__x000a_[Desktop]_x000d__x000a_Wallpaper=(无)_x000d__x000a_TileWallpaper=0_x000d_ 12 35" xfId="854"/>
    <cellStyle name="s]_x000d__x000a_load=_x000d__x000a_run=_x000d__x000a_NullPort=None_x000d__x000a_device=HP LaserJet 4 Plus,HPPCL5MS,LPT1:_x000d__x000a__x000d__x000a_[Desktop]_x000d__x000a_Wallpaper=(无)_x000d__x000a_TileWallpaper=0_x000d_ 12 36" xfId="855"/>
    <cellStyle name="s]_x000d__x000a_load=_x000d__x000a_run=_x000d__x000a_NullPort=None_x000d__x000a_device=HP LaserJet 4 Plus,HPPCL5MS,LPT1:_x000d__x000a__x000d__x000a_[Desktop]_x000d__x000a_Wallpaper=(无)_x000d__x000a_TileWallpaper=0_x000d_ 12 37" xfId="856"/>
    <cellStyle name="s]_x000d__x000a_load=_x000d__x000a_run=_x000d__x000a_NullPort=None_x000d__x000a_device=HP LaserJet 4 Plus,HPPCL5MS,LPT1:_x000d__x000a__x000d__x000a_[Desktop]_x000d__x000a_Wallpaper=(无)_x000d__x000a_TileWallpaper=0_x000d_ 12 38" xfId="857"/>
    <cellStyle name="s]_x000d__x000a_load=_x000d__x000a_run=_x000d__x000a_NullPort=None_x000d__x000a_device=HP LaserJet 4 Plus,HPPCL5MS,LPT1:_x000d__x000a__x000d__x000a_[Desktop]_x000d__x000a_Wallpaper=(无)_x000d__x000a_TileWallpaper=0_x000d_ 12 39" xfId="858"/>
    <cellStyle name="s]_x000d__x000a_load=_x000d__x000a_run=_x000d__x000a_NullPort=None_x000d__x000a_device=HP LaserJet 4 Plus,HPPCL5MS,LPT1:_x000d__x000a__x000d__x000a_[Desktop]_x000d__x000a_Wallpaper=(无)_x000d__x000a_TileWallpaper=0_x000d_ 12 4" xfId="859"/>
    <cellStyle name="s]_x000d__x000a_load=_x000d__x000a_run=_x000d__x000a_NullPort=None_x000d__x000a_device=HP LaserJet 4 Plus,HPPCL5MS,LPT1:_x000d__x000a__x000d__x000a_[Desktop]_x000d__x000a_Wallpaper=(无)_x000d__x000a_TileWallpaper=0_x000d_ 12 40" xfId="860"/>
    <cellStyle name="s]_x000d__x000a_load=_x000d__x000a_run=_x000d__x000a_NullPort=None_x000d__x000a_device=HP LaserJet 4 Plus,HPPCL5MS,LPT1:_x000d__x000a__x000d__x000a_[Desktop]_x000d__x000a_Wallpaper=(无)_x000d__x000a_TileWallpaper=0_x000d_ 12 41" xfId="861"/>
    <cellStyle name="s]_x000d__x000a_load=_x000d__x000a_run=_x000d__x000a_NullPort=None_x000d__x000a_device=HP LaserJet 4 Plus,HPPCL5MS,LPT1:_x000d__x000a__x000d__x000a_[Desktop]_x000d__x000a_Wallpaper=(无)_x000d__x000a_TileWallpaper=0_x000d_ 12 42" xfId="862"/>
    <cellStyle name="s]_x000d__x000a_load=_x000d__x000a_run=_x000d__x000a_NullPort=None_x000d__x000a_device=HP LaserJet 4 Plus,HPPCL5MS,LPT1:_x000d__x000a__x000d__x000a_[Desktop]_x000d__x000a_Wallpaper=(无)_x000d__x000a_TileWallpaper=0_x000d_ 12 43" xfId="863"/>
    <cellStyle name="s]_x000d__x000a_load=_x000d__x000a_run=_x000d__x000a_NullPort=None_x000d__x000a_device=HP LaserJet 4 Plus,HPPCL5MS,LPT1:_x000d__x000a__x000d__x000a_[Desktop]_x000d__x000a_Wallpaper=(无)_x000d__x000a_TileWallpaper=0_x000d_ 12 44" xfId="864"/>
    <cellStyle name="s]_x000d__x000a_load=_x000d__x000a_run=_x000d__x000a_NullPort=None_x000d__x000a_device=HP LaserJet 4 Plus,HPPCL5MS,LPT1:_x000d__x000a__x000d__x000a_[Desktop]_x000d__x000a_Wallpaper=(无)_x000d__x000a_TileWallpaper=0_x000d_ 12 45" xfId="865"/>
    <cellStyle name="s]_x000d__x000a_load=_x000d__x000a_run=_x000d__x000a_NullPort=None_x000d__x000a_device=HP LaserJet 4 Plus,HPPCL5MS,LPT1:_x000d__x000a__x000d__x000a_[Desktop]_x000d__x000a_Wallpaper=(无)_x000d__x000a_TileWallpaper=0_x000d_ 12 46" xfId="866"/>
    <cellStyle name="s]_x000d__x000a_load=_x000d__x000a_run=_x000d__x000a_NullPort=None_x000d__x000a_device=HP LaserJet 4 Plus,HPPCL5MS,LPT1:_x000d__x000a__x000d__x000a_[Desktop]_x000d__x000a_Wallpaper=(无)_x000d__x000a_TileWallpaper=0_x000d_ 12 47" xfId="867"/>
    <cellStyle name="s]_x000d__x000a_load=_x000d__x000a_run=_x000d__x000a_NullPort=None_x000d__x000a_device=HP LaserJet 4 Plus,HPPCL5MS,LPT1:_x000d__x000a__x000d__x000a_[Desktop]_x000d__x000a_Wallpaper=(无)_x000d__x000a_TileWallpaper=0_x000d_ 12 48" xfId="868"/>
    <cellStyle name="s]_x000d__x000a_load=_x000d__x000a_run=_x000d__x000a_NullPort=None_x000d__x000a_device=HP LaserJet 4 Plus,HPPCL5MS,LPT1:_x000d__x000a__x000d__x000a_[Desktop]_x000d__x000a_Wallpaper=(无)_x000d__x000a_TileWallpaper=0_x000d_ 12 49" xfId="869"/>
    <cellStyle name="s]_x000d__x000a_load=_x000d__x000a_run=_x000d__x000a_NullPort=None_x000d__x000a_device=HP LaserJet 4 Plus,HPPCL5MS,LPT1:_x000d__x000a__x000d__x000a_[Desktop]_x000d__x000a_Wallpaper=(无)_x000d__x000a_TileWallpaper=0_x000d_ 12 5" xfId="870"/>
    <cellStyle name="s]_x000d__x000a_load=_x000d__x000a_run=_x000d__x000a_NullPort=None_x000d__x000a_device=HP LaserJet 4 Plus,HPPCL5MS,LPT1:_x000d__x000a__x000d__x000a_[Desktop]_x000d__x000a_Wallpaper=(无)_x000d__x000a_TileWallpaper=0_x000d_ 12 50" xfId="871"/>
    <cellStyle name="s]_x000d__x000a_load=_x000d__x000a_run=_x000d__x000a_NullPort=None_x000d__x000a_device=HP LaserJet 4 Plus,HPPCL5MS,LPT1:_x000d__x000a__x000d__x000a_[Desktop]_x000d__x000a_Wallpaper=(无)_x000d__x000a_TileWallpaper=0_x000d_ 12 51" xfId="872"/>
    <cellStyle name="s]_x000d__x000a_load=_x000d__x000a_run=_x000d__x000a_NullPort=None_x000d__x000a_device=HP LaserJet 4 Plus,HPPCL5MS,LPT1:_x000d__x000a__x000d__x000a_[Desktop]_x000d__x000a_Wallpaper=(无)_x000d__x000a_TileWallpaper=0_x000d_ 12 52" xfId="873"/>
    <cellStyle name="s]_x000d__x000a_load=_x000d__x000a_run=_x000d__x000a_NullPort=None_x000d__x000a_device=HP LaserJet 4 Plus,HPPCL5MS,LPT1:_x000d__x000a__x000d__x000a_[Desktop]_x000d__x000a_Wallpaper=(无)_x000d__x000a_TileWallpaper=0_x000d_ 12 53" xfId="874"/>
    <cellStyle name="s]_x000d__x000a_load=_x000d__x000a_run=_x000d__x000a_NullPort=None_x000d__x000a_device=HP LaserJet 4 Plus,HPPCL5MS,LPT1:_x000d__x000a__x000d__x000a_[Desktop]_x000d__x000a_Wallpaper=(无)_x000d__x000a_TileWallpaper=0_x000d_ 12 54" xfId="875"/>
    <cellStyle name="s]_x000d__x000a_load=_x000d__x000a_run=_x000d__x000a_NullPort=None_x000d__x000a_device=HP LaserJet 4 Plus,HPPCL5MS,LPT1:_x000d__x000a__x000d__x000a_[Desktop]_x000d__x000a_Wallpaper=(无)_x000d__x000a_TileWallpaper=0_x000d_ 12 55" xfId="876"/>
    <cellStyle name="s]_x000d__x000a_load=_x000d__x000a_run=_x000d__x000a_NullPort=None_x000d__x000a_device=HP LaserJet 4 Plus,HPPCL5MS,LPT1:_x000d__x000a__x000d__x000a_[Desktop]_x000d__x000a_Wallpaper=(无)_x000d__x000a_TileWallpaper=0_x000d_ 12 56" xfId="877"/>
    <cellStyle name="s]_x000d__x000a_load=_x000d__x000a_run=_x000d__x000a_NullPort=None_x000d__x000a_device=HP LaserJet 4 Plus,HPPCL5MS,LPT1:_x000d__x000a__x000d__x000a_[Desktop]_x000d__x000a_Wallpaper=(无)_x000d__x000a_TileWallpaper=0_x000d_ 12 57" xfId="878"/>
    <cellStyle name="s]_x000d__x000a_load=_x000d__x000a_run=_x000d__x000a_NullPort=None_x000d__x000a_device=HP LaserJet 4 Plus,HPPCL5MS,LPT1:_x000d__x000a__x000d__x000a_[Desktop]_x000d__x000a_Wallpaper=(无)_x000d__x000a_TileWallpaper=0_x000d_ 12 58" xfId="879"/>
    <cellStyle name="s]_x000d__x000a_load=_x000d__x000a_run=_x000d__x000a_NullPort=None_x000d__x000a_device=HP LaserJet 4 Plus,HPPCL5MS,LPT1:_x000d__x000a__x000d__x000a_[Desktop]_x000d__x000a_Wallpaper=(无)_x000d__x000a_TileWallpaper=0_x000d_ 12 59" xfId="880"/>
    <cellStyle name="s]_x000d__x000a_load=_x000d__x000a_run=_x000d__x000a_NullPort=None_x000d__x000a_device=HP LaserJet 4 Plus,HPPCL5MS,LPT1:_x000d__x000a__x000d__x000a_[Desktop]_x000d__x000a_Wallpaper=(无)_x000d__x000a_TileWallpaper=0_x000d_ 12 6" xfId="881"/>
    <cellStyle name="s]_x000d__x000a_load=_x000d__x000a_run=_x000d__x000a_NullPort=None_x000d__x000a_device=HP LaserJet 4 Plus,HPPCL5MS,LPT1:_x000d__x000a__x000d__x000a_[Desktop]_x000d__x000a_Wallpaper=(无)_x000d__x000a_TileWallpaper=0_x000d_ 12 60" xfId="882"/>
    <cellStyle name="s]_x000d__x000a_load=_x000d__x000a_run=_x000d__x000a_NullPort=None_x000d__x000a_device=HP LaserJet 4 Plus,HPPCL5MS,LPT1:_x000d__x000a__x000d__x000a_[Desktop]_x000d__x000a_Wallpaper=(无)_x000d__x000a_TileWallpaper=0_x000d_ 12 61" xfId="883"/>
    <cellStyle name="s]_x000d__x000a_load=_x000d__x000a_run=_x000d__x000a_NullPort=None_x000d__x000a_device=HP LaserJet 4 Plus,HPPCL5MS,LPT1:_x000d__x000a__x000d__x000a_[Desktop]_x000d__x000a_Wallpaper=(无)_x000d__x000a_TileWallpaper=0_x000d_ 12 62" xfId="884"/>
    <cellStyle name="s]_x000d__x000a_load=_x000d__x000a_run=_x000d__x000a_NullPort=None_x000d__x000a_device=HP LaserJet 4 Plus,HPPCL5MS,LPT1:_x000d__x000a__x000d__x000a_[Desktop]_x000d__x000a_Wallpaper=(无)_x000d__x000a_TileWallpaper=0_x000d_ 12 63" xfId="885"/>
    <cellStyle name="s]_x000d__x000a_load=_x000d__x000a_run=_x000d__x000a_NullPort=None_x000d__x000a_device=HP LaserJet 4 Plus,HPPCL5MS,LPT1:_x000d__x000a__x000d__x000a_[Desktop]_x000d__x000a_Wallpaper=(无)_x000d__x000a_TileWallpaper=0_x000d_ 12 64" xfId="886"/>
    <cellStyle name="s]_x000d__x000a_load=_x000d__x000a_run=_x000d__x000a_NullPort=None_x000d__x000a_device=HP LaserJet 4 Plus,HPPCL5MS,LPT1:_x000d__x000a__x000d__x000a_[Desktop]_x000d__x000a_Wallpaper=(无)_x000d__x000a_TileWallpaper=0_x000d_ 12 65" xfId="887"/>
    <cellStyle name="s]_x000d__x000a_load=_x000d__x000a_run=_x000d__x000a_NullPort=None_x000d__x000a_device=HP LaserJet 4 Plus,HPPCL5MS,LPT1:_x000d__x000a__x000d__x000a_[Desktop]_x000d__x000a_Wallpaper=(无)_x000d__x000a_TileWallpaper=0_x000d_ 12 66" xfId="888"/>
    <cellStyle name="s]_x000d__x000a_load=_x000d__x000a_run=_x000d__x000a_NullPort=None_x000d__x000a_device=HP LaserJet 4 Plus,HPPCL5MS,LPT1:_x000d__x000a__x000d__x000a_[Desktop]_x000d__x000a_Wallpaper=(无)_x000d__x000a_TileWallpaper=0_x000d_ 12 67" xfId="889"/>
    <cellStyle name="s]_x000d__x000a_load=_x000d__x000a_run=_x000d__x000a_NullPort=None_x000d__x000a_device=HP LaserJet 4 Plus,HPPCL5MS,LPT1:_x000d__x000a__x000d__x000a_[Desktop]_x000d__x000a_Wallpaper=(无)_x000d__x000a_TileWallpaper=0_x000d_ 12 68" xfId="890"/>
    <cellStyle name="s]_x000d__x000a_load=_x000d__x000a_run=_x000d__x000a_NullPort=None_x000d__x000a_device=HP LaserJet 4 Plus,HPPCL5MS,LPT1:_x000d__x000a__x000d__x000a_[Desktop]_x000d__x000a_Wallpaper=(无)_x000d__x000a_TileWallpaper=0_x000d_ 12 69" xfId="891"/>
    <cellStyle name="s]_x000d__x000a_load=_x000d__x000a_run=_x000d__x000a_NullPort=None_x000d__x000a_device=HP LaserJet 4 Plus,HPPCL5MS,LPT1:_x000d__x000a__x000d__x000a_[Desktop]_x000d__x000a_Wallpaper=(无)_x000d__x000a_TileWallpaper=0_x000d_ 12 7" xfId="892"/>
    <cellStyle name="s]_x000d__x000a_load=_x000d__x000a_run=_x000d__x000a_NullPort=None_x000d__x000a_device=HP LaserJet 4 Plus,HPPCL5MS,LPT1:_x000d__x000a__x000d__x000a_[Desktop]_x000d__x000a_Wallpaper=(无)_x000d__x000a_TileWallpaper=0_x000d_ 12 70" xfId="893"/>
    <cellStyle name="s]_x000d__x000a_load=_x000d__x000a_run=_x000d__x000a_NullPort=None_x000d__x000a_device=HP LaserJet 4 Plus,HPPCL5MS,LPT1:_x000d__x000a__x000d__x000a_[Desktop]_x000d__x000a_Wallpaper=(无)_x000d__x000a_TileWallpaper=0_x000d_ 12 71" xfId="894"/>
    <cellStyle name="s]_x000d__x000a_load=_x000d__x000a_run=_x000d__x000a_NullPort=None_x000d__x000a_device=HP LaserJet 4 Plus,HPPCL5MS,LPT1:_x000d__x000a__x000d__x000a_[Desktop]_x000d__x000a_Wallpaper=(无)_x000d__x000a_TileWallpaper=0_x000d_ 12 72" xfId="895"/>
    <cellStyle name="s]_x000d__x000a_load=_x000d__x000a_run=_x000d__x000a_NullPort=None_x000d__x000a_device=HP LaserJet 4 Plus,HPPCL5MS,LPT1:_x000d__x000a__x000d__x000a_[Desktop]_x000d__x000a_Wallpaper=(无)_x000d__x000a_TileWallpaper=0_x000d_ 12 73" xfId="896"/>
    <cellStyle name="s]_x000d__x000a_load=_x000d__x000a_run=_x000d__x000a_NullPort=None_x000d__x000a_device=HP LaserJet 4 Plus,HPPCL5MS,LPT1:_x000d__x000a__x000d__x000a_[Desktop]_x000d__x000a_Wallpaper=(无)_x000d__x000a_TileWallpaper=0_x000d_ 12 74" xfId="897"/>
    <cellStyle name="s]_x000d__x000a_load=_x000d__x000a_run=_x000d__x000a_NullPort=None_x000d__x000a_device=HP LaserJet 4 Plus,HPPCL5MS,LPT1:_x000d__x000a__x000d__x000a_[Desktop]_x000d__x000a_Wallpaper=(无)_x000d__x000a_TileWallpaper=0_x000d_ 12 75" xfId="898"/>
    <cellStyle name="s]_x000d__x000a_load=_x000d__x000a_run=_x000d__x000a_NullPort=None_x000d__x000a_device=HP LaserJet 4 Plus,HPPCL5MS,LPT1:_x000d__x000a__x000d__x000a_[Desktop]_x000d__x000a_Wallpaper=(无)_x000d__x000a_TileWallpaper=0_x000d_ 12 76" xfId="899"/>
    <cellStyle name="s]_x000d__x000a_load=_x000d__x000a_run=_x000d__x000a_NullPort=None_x000d__x000a_device=HP LaserJet 4 Plus,HPPCL5MS,LPT1:_x000d__x000a__x000d__x000a_[Desktop]_x000d__x000a_Wallpaper=(无)_x000d__x000a_TileWallpaper=0_x000d_ 12 77" xfId="900"/>
    <cellStyle name="s]_x000d__x000a_load=_x000d__x000a_run=_x000d__x000a_NullPort=None_x000d__x000a_device=HP LaserJet 4 Plus,HPPCL5MS,LPT1:_x000d__x000a__x000d__x000a_[Desktop]_x000d__x000a_Wallpaper=(无)_x000d__x000a_TileWallpaper=0_x000d_ 12 78" xfId="901"/>
    <cellStyle name="s]_x000d__x000a_load=_x000d__x000a_run=_x000d__x000a_NullPort=None_x000d__x000a_device=HP LaserJet 4 Plus,HPPCL5MS,LPT1:_x000d__x000a__x000d__x000a_[Desktop]_x000d__x000a_Wallpaper=(无)_x000d__x000a_TileWallpaper=0_x000d_ 12 79" xfId="902"/>
    <cellStyle name="s]_x000d__x000a_load=_x000d__x000a_run=_x000d__x000a_NullPort=None_x000d__x000a_device=HP LaserJet 4 Plus,HPPCL5MS,LPT1:_x000d__x000a__x000d__x000a_[Desktop]_x000d__x000a_Wallpaper=(无)_x000d__x000a_TileWallpaper=0_x000d_ 12 8" xfId="903"/>
    <cellStyle name="s]_x000d__x000a_load=_x000d__x000a_run=_x000d__x000a_NullPort=None_x000d__x000a_device=HP LaserJet 4 Plus,HPPCL5MS,LPT1:_x000d__x000a__x000d__x000a_[Desktop]_x000d__x000a_Wallpaper=(无)_x000d__x000a_TileWallpaper=0_x000d_ 12 80" xfId="904"/>
    <cellStyle name="s]_x000d__x000a_load=_x000d__x000a_run=_x000d__x000a_NullPort=None_x000d__x000a_device=HP LaserJet 4 Plus,HPPCL5MS,LPT1:_x000d__x000a__x000d__x000a_[Desktop]_x000d__x000a_Wallpaper=(无)_x000d__x000a_TileWallpaper=0_x000d_ 12 9" xfId="905"/>
    <cellStyle name="s]_x000d__x000a_load=_x000d__x000a_run=_x000d__x000a_NullPort=None_x000d__x000a_device=HP LaserJet 4 Plus,HPPCL5MS,LPT1:_x000d__x000a__x000d__x000a_[Desktop]_x000d__x000a_Wallpaper=(无)_x000d__x000a_TileWallpaper=0_x000d_ 13" xfId="906"/>
    <cellStyle name="s]_x000d__x000a_load=_x000d__x000a_run=_x000d__x000a_NullPort=None_x000d__x000a_device=HP LaserJet 4 Plus,HPPCL5MS,LPT1:_x000d__x000a__x000d__x000a_[Desktop]_x000d__x000a_Wallpaper=(无)_x000d__x000a_TileWallpaper=0_x000d_ 13 10" xfId="907"/>
    <cellStyle name="s]_x000d__x000a_load=_x000d__x000a_run=_x000d__x000a_NullPort=None_x000d__x000a_device=HP LaserJet 4 Plus,HPPCL5MS,LPT1:_x000d__x000a__x000d__x000a_[Desktop]_x000d__x000a_Wallpaper=(无)_x000d__x000a_TileWallpaper=0_x000d_ 13 11" xfId="908"/>
    <cellStyle name="s]_x000d__x000a_load=_x000d__x000a_run=_x000d__x000a_NullPort=None_x000d__x000a_device=HP LaserJet 4 Plus,HPPCL5MS,LPT1:_x000d__x000a__x000d__x000a_[Desktop]_x000d__x000a_Wallpaper=(无)_x000d__x000a_TileWallpaper=0_x000d_ 13 12" xfId="909"/>
    <cellStyle name="s]_x000d__x000a_load=_x000d__x000a_run=_x000d__x000a_NullPort=None_x000d__x000a_device=HP LaserJet 4 Plus,HPPCL5MS,LPT1:_x000d__x000a__x000d__x000a_[Desktop]_x000d__x000a_Wallpaper=(无)_x000d__x000a_TileWallpaper=0_x000d_ 13 13" xfId="910"/>
    <cellStyle name="s]_x000d__x000a_load=_x000d__x000a_run=_x000d__x000a_NullPort=None_x000d__x000a_device=HP LaserJet 4 Plus,HPPCL5MS,LPT1:_x000d__x000a__x000d__x000a_[Desktop]_x000d__x000a_Wallpaper=(无)_x000d__x000a_TileWallpaper=0_x000d_ 13 14" xfId="911"/>
    <cellStyle name="s]_x000d__x000a_load=_x000d__x000a_run=_x000d__x000a_NullPort=None_x000d__x000a_device=HP LaserJet 4 Plus,HPPCL5MS,LPT1:_x000d__x000a__x000d__x000a_[Desktop]_x000d__x000a_Wallpaper=(无)_x000d__x000a_TileWallpaper=0_x000d_ 13 15" xfId="912"/>
    <cellStyle name="s]_x000d__x000a_load=_x000d__x000a_run=_x000d__x000a_NullPort=None_x000d__x000a_device=HP LaserJet 4 Plus,HPPCL5MS,LPT1:_x000d__x000a__x000d__x000a_[Desktop]_x000d__x000a_Wallpaper=(无)_x000d__x000a_TileWallpaper=0_x000d_ 13 16" xfId="913"/>
    <cellStyle name="s]_x000d__x000a_load=_x000d__x000a_run=_x000d__x000a_NullPort=None_x000d__x000a_device=HP LaserJet 4 Plus,HPPCL5MS,LPT1:_x000d__x000a__x000d__x000a_[Desktop]_x000d__x000a_Wallpaper=(无)_x000d__x000a_TileWallpaper=0_x000d_ 13 17" xfId="914"/>
    <cellStyle name="s]_x000d__x000a_load=_x000d__x000a_run=_x000d__x000a_NullPort=None_x000d__x000a_device=HP LaserJet 4 Plus,HPPCL5MS,LPT1:_x000d__x000a__x000d__x000a_[Desktop]_x000d__x000a_Wallpaper=(无)_x000d__x000a_TileWallpaper=0_x000d_ 13 18" xfId="915"/>
    <cellStyle name="s]_x000d__x000a_load=_x000d__x000a_run=_x000d__x000a_NullPort=None_x000d__x000a_device=HP LaserJet 4 Plus,HPPCL5MS,LPT1:_x000d__x000a__x000d__x000a_[Desktop]_x000d__x000a_Wallpaper=(无)_x000d__x000a_TileWallpaper=0_x000d_ 13 19" xfId="916"/>
    <cellStyle name="s]_x000d__x000a_load=_x000d__x000a_run=_x000d__x000a_NullPort=None_x000d__x000a_device=HP LaserJet 4 Plus,HPPCL5MS,LPT1:_x000d__x000a__x000d__x000a_[Desktop]_x000d__x000a_Wallpaper=(无)_x000d__x000a_TileWallpaper=0_x000d_ 13 2" xfId="917"/>
    <cellStyle name="s]_x000d__x000a_load=_x000d__x000a_run=_x000d__x000a_NullPort=None_x000d__x000a_device=HP LaserJet 4 Plus,HPPCL5MS,LPT1:_x000d__x000a__x000d__x000a_[Desktop]_x000d__x000a_Wallpaper=(无)_x000d__x000a_TileWallpaper=0_x000d_ 13 20" xfId="918"/>
    <cellStyle name="s]_x000d__x000a_load=_x000d__x000a_run=_x000d__x000a_NullPort=None_x000d__x000a_device=HP LaserJet 4 Plus,HPPCL5MS,LPT1:_x000d__x000a__x000d__x000a_[Desktop]_x000d__x000a_Wallpaper=(无)_x000d__x000a_TileWallpaper=0_x000d_ 13 21" xfId="919"/>
    <cellStyle name="s]_x000d__x000a_load=_x000d__x000a_run=_x000d__x000a_NullPort=None_x000d__x000a_device=HP LaserJet 4 Plus,HPPCL5MS,LPT1:_x000d__x000a__x000d__x000a_[Desktop]_x000d__x000a_Wallpaper=(无)_x000d__x000a_TileWallpaper=0_x000d_ 13 22" xfId="920"/>
    <cellStyle name="s]_x000d__x000a_load=_x000d__x000a_run=_x000d__x000a_NullPort=None_x000d__x000a_device=HP LaserJet 4 Plus,HPPCL5MS,LPT1:_x000d__x000a__x000d__x000a_[Desktop]_x000d__x000a_Wallpaper=(无)_x000d__x000a_TileWallpaper=0_x000d_ 13 23" xfId="921"/>
    <cellStyle name="s]_x000d__x000a_load=_x000d__x000a_run=_x000d__x000a_NullPort=None_x000d__x000a_device=HP LaserJet 4 Plus,HPPCL5MS,LPT1:_x000d__x000a__x000d__x000a_[Desktop]_x000d__x000a_Wallpaper=(无)_x000d__x000a_TileWallpaper=0_x000d_ 13 24" xfId="922"/>
    <cellStyle name="s]_x000d__x000a_load=_x000d__x000a_run=_x000d__x000a_NullPort=None_x000d__x000a_device=HP LaserJet 4 Plus,HPPCL5MS,LPT1:_x000d__x000a__x000d__x000a_[Desktop]_x000d__x000a_Wallpaper=(无)_x000d__x000a_TileWallpaper=0_x000d_ 13 25" xfId="923"/>
    <cellStyle name="s]_x000d__x000a_load=_x000d__x000a_run=_x000d__x000a_NullPort=None_x000d__x000a_device=HP LaserJet 4 Plus,HPPCL5MS,LPT1:_x000d__x000a__x000d__x000a_[Desktop]_x000d__x000a_Wallpaper=(无)_x000d__x000a_TileWallpaper=0_x000d_ 13 26" xfId="924"/>
    <cellStyle name="s]_x000d__x000a_load=_x000d__x000a_run=_x000d__x000a_NullPort=None_x000d__x000a_device=HP LaserJet 4 Plus,HPPCL5MS,LPT1:_x000d__x000a__x000d__x000a_[Desktop]_x000d__x000a_Wallpaper=(无)_x000d__x000a_TileWallpaper=0_x000d_ 13 27" xfId="925"/>
    <cellStyle name="s]_x000d__x000a_load=_x000d__x000a_run=_x000d__x000a_NullPort=None_x000d__x000a_device=HP LaserJet 4 Plus,HPPCL5MS,LPT1:_x000d__x000a__x000d__x000a_[Desktop]_x000d__x000a_Wallpaper=(无)_x000d__x000a_TileWallpaper=0_x000d_ 13 28" xfId="926"/>
    <cellStyle name="s]_x000d__x000a_load=_x000d__x000a_run=_x000d__x000a_NullPort=None_x000d__x000a_device=HP LaserJet 4 Plus,HPPCL5MS,LPT1:_x000d__x000a__x000d__x000a_[Desktop]_x000d__x000a_Wallpaper=(无)_x000d__x000a_TileWallpaper=0_x000d_ 13 29" xfId="927"/>
    <cellStyle name="s]_x000d__x000a_load=_x000d__x000a_run=_x000d__x000a_NullPort=None_x000d__x000a_device=HP LaserJet 4 Plus,HPPCL5MS,LPT1:_x000d__x000a__x000d__x000a_[Desktop]_x000d__x000a_Wallpaper=(无)_x000d__x000a_TileWallpaper=0_x000d_ 13 3" xfId="928"/>
    <cellStyle name="s]_x000d__x000a_load=_x000d__x000a_run=_x000d__x000a_NullPort=None_x000d__x000a_device=HP LaserJet 4 Plus,HPPCL5MS,LPT1:_x000d__x000a__x000d__x000a_[Desktop]_x000d__x000a_Wallpaper=(无)_x000d__x000a_TileWallpaper=0_x000d_ 13 30" xfId="929"/>
    <cellStyle name="s]_x000d__x000a_load=_x000d__x000a_run=_x000d__x000a_NullPort=None_x000d__x000a_device=HP LaserJet 4 Plus,HPPCL5MS,LPT1:_x000d__x000a__x000d__x000a_[Desktop]_x000d__x000a_Wallpaper=(无)_x000d__x000a_TileWallpaper=0_x000d_ 13 31" xfId="930"/>
    <cellStyle name="s]_x000d__x000a_load=_x000d__x000a_run=_x000d__x000a_NullPort=None_x000d__x000a_device=HP LaserJet 4 Plus,HPPCL5MS,LPT1:_x000d__x000a__x000d__x000a_[Desktop]_x000d__x000a_Wallpaper=(无)_x000d__x000a_TileWallpaper=0_x000d_ 13 32" xfId="931"/>
    <cellStyle name="s]_x000d__x000a_load=_x000d__x000a_run=_x000d__x000a_NullPort=None_x000d__x000a_device=HP LaserJet 4 Plus,HPPCL5MS,LPT1:_x000d__x000a__x000d__x000a_[Desktop]_x000d__x000a_Wallpaper=(无)_x000d__x000a_TileWallpaper=0_x000d_ 13 33" xfId="932"/>
    <cellStyle name="s]_x000d__x000a_load=_x000d__x000a_run=_x000d__x000a_NullPort=None_x000d__x000a_device=HP LaserJet 4 Plus,HPPCL5MS,LPT1:_x000d__x000a__x000d__x000a_[Desktop]_x000d__x000a_Wallpaper=(无)_x000d__x000a_TileWallpaper=0_x000d_ 13 34" xfId="933"/>
    <cellStyle name="s]_x000d__x000a_load=_x000d__x000a_run=_x000d__x000a_NullPort=None_x000d__x000a_device=HP LaserJet 4 Plus,HPPCL5MS,LPT1:_x000d__x000a__x000d__x000a_[Desktop]_x000d__x000a_Wallpaper=(无)_x000d__x000a_TileWallpaper=0_x000d_ 13 35" xfId="934"/>
    <cellStyle name="s]_x000d__x000a_load=_x000d__x000a_run=_x000d__x000a_NullPort=None_x000d__x000a_device=HP LaserJet 4 Plus,HPPCL5MS,LPT1:_x000d__x000a__x000d__x000a_[Desktop]_x000d__x000a_Wallpaper=(无)_x000d__x000a_TileWallpaper=0_x000d_ 13 36" xfId="935"/>
    <cellStyle name="s]_x000d__x000a_load=_x000d__x000a_run=_x000d__x000a_NullPort=None_x000d__x000a_device=HP LaserJet 4 Plus,HPPCL5MS,LPT1:_x000d__x000a__x000d__x000a_[Desktop]_x000d__x000a_Wallpaper=(无)_x000d__x000a_TileWallpaper=0_x000d_ 13 37" xfId="936"/>
    <cellStyle name="s]_x000d__x000a_load=_x000d__x000a_run=_x000d__x000a_NullPort=None_x000d__x000a_device=HP LaserJet 4 Plus,HPPCL5MS,LPT1:_x000d__x000a__x000d__x000a_[Desktop]_x000d__x000a_Wallpaper=(无)_x000d__x000a_TileWallpaper=0_x000d_ 13 38" xfId="937"/>
    <cellStyle name="s]_x000d__x000a_load=_x000d__x000a_run=_x000d__x000a_NullPort=None_x000d__x000a_device=HP LaserJet 4 Plus,HPPCL5MS,LPT1:_x000d__x000a__x000d__x000a_[Desktop]_x000d__x000a_Wallpaper=(无)_x000d__x000a_TileWallpaper=0_x000d_ 13 39" xfId="938"/>
    <cellStyle name="s]_x000d__x000a_load=_x000d__x000a_run=_x000d__x000a_NullPort=None_x000d__x000a_device=HP LaserJet 4 Plus,HPPCL5MS,LPT1:_x000d__x000a__x000d__x000a_[Desktop]_x000d__x000a_Wallpaper=(无)_x000d__x000a_TileWallpaper=0_x000d_ 13 4" xfId="939"/>
    <cellStyle name="s]_x000d__x000a_load=_x000d__x000a_run=_x000d__x000a_NullPort=None_x000d__x000a_device=HP LaserJet 4 Plus,HPPCL5MS,LPT1:_x000d__x000a__x000d__x000a_[Desktop]_x000d__x000a_Wallpaper=(无)_x000d__x000a_TileWallpaper=0_x000d_ 13 40" xfId="940"/>
    <cellStyle name="s]_x000d__x000a_load=_x000d__x000a_run=_x000d__x000a_NullPort=None_x000d__x000a_device=HP LaserJet 4 Plus,HPPCL5MS,LPT1:_x000d__x000a__x000d__x000a_[Desktop]_x000d__x000a_Wallpaper=(无)_x000d__x000a_TileWallpaper=0_x000d_ 13 41" xfId="941"/>
    <cellStyle name="s]_x000d__x000a_load=_x000d__x000a_run=_x000d__x000a_NullPort=None_x000d__x000a_device=HP LaserJet 4 Plus,HPPCL5MS,LPT1:_x000d__x000a__x000d__x000a_[Desktop]_x000d__x000a_Wallpaper=(无)_x000d__x000a_TileWallpaper=0_x000d_ 13 42" xfId="942"/>
    <cellStyle name="s]_x000d__x000a_load=_x000d__x000a_run=_x000d__x000a_NullPort=None_x000d__x000a_device=HP LaserJet 4 Plus,HPPCL5MS,LPT1:_x000d__x000a__x000d__x000a_[Desktop]_x000d__x000a_Wallpaper=(无)_x000d__x000a_TileWallpaper=0_x000d_ 13 43" xfId="943"/>
    <cellStyle name="s]_x000d__x000a_load=_x000d__x000a_run=_x000d__x000a_NullPort=None_x000d__x000a_device=HP LaserJet 4 Plus,HPPCL5MS,LPT1:_x000d__x000a__x000d__x000a_[Desktop]_x000d__x000a_Wallpaper=(无)_x000d__x000a_TileWallpaper=0_x000d_ 13 44" xfId="944"/>
    <cellStyle name="s]_x000d__x000a_load=_x000d__x000a_run=_x000d__x000a_NullPort=None_x000d__x000a_device=HP LaserJet 4 Plus,HPPCL5MS,LPT1:_x000d__x000a__x000d__x000a_[Desktop]_x000d__x000a_Wallpaper=(无)_x000d__x000a_TileWallpaper=0_x000d_ 13 45" xfId="945"/>
    <cellStyle name="s]_x000d__x000a_load=_x000d__x000a_run=_x000d__x000a_NullPort=None_x000d__x000a_device=HP LaserJet 4 Plus,HPPCL5MS,LPT1:_x000d__x000a__x000d__x000a_[Desktop]_x000d__x000a_Wallpaper=(无)_x000d__x000a_TileWallpaper=0_x000d_ 13 46" xfId="946"/>
    <cellStyle name="s]_x000d__x000a_load=_x000d__x000a_run=_x000d__x000a_NullPort=None_x000d__x000a_device=HP LaserJet 4 Plus,HPPCL5MS,LPT1:_x000d__x000a__x000d__x000a_[Desktop]_x000d__x000a_Wallpaper=(无)_x000d__x000a_TileWallpaper=0_x000d_ 13 47" xfId="947"/>
    <cellStyle name="s]_x000d__x000a_load=_x000d__x000a_run=_x000d__x000a_NullPort=None_x000d__x000a_device=HP LaserJet 4 Plus,HPPCL5MS,LPT1:_x000d__x000a__x000d__x000a_[Desktop]_x000d__x000a_Wallpaper=(无)_x000d__x000a_TileWallpaper=0_x000d_ 13 48" xfId="948"/>
    <cellStyle name="s]_x000d__x000a_load=_x000d__x000a_run=_x000d__x000a_NullPort=None_x000d__x000a_device=HP LaserJet 4 Plus,HPPCL5MS,LPT1:_x000d__x000a__x000d__x000a_[Desktop]_x000d__x000a_Wallpaper=(无)_x000d__x000a_TileWallpaper=0_x000d_ 13 49" xfId="949"/>
    <cellStyle name="s]_x000d__x000a_load=_x000d__x000a_run=_x000d__x000a_NullPort=None_x000d__x000a_device=HP LaserJet 4 Plus,HPPCL5MS,LPT1:_x000d__x000a__x000d__x000a_[Desktop]_x000d__x000a_Wallpaper=(无)_x000d__x000a_TileWallpaper=0_x000d_ 13 5" xfId="950"/>
    <cellStyle name="s]_x000d__x000a_load=_x000d__x000a_run=_x000d__x000a_NullPort=None_x000d__x000a_device=HP LaserJet 4 Plus,HPPCL5MS,LPT1:_x000d__x000a__x000d__x000a_[Desktop]_x000d__x000a_Wallpaper=(无)_x000d__x000a_TileWallpaper=0_x000d_ 13 50" xfId="951"/>
    <cellStyle name="s]_x000d__x000a_load=_x000d__x000a_run=_x000d__x000a_NullPort=None_x000d__x000a_device=HP LaserJet 4 Plus,HPPCL5MS,LPT1:_x000d__x000a__x000d__x000a_[Desktop]_x000d__x000a_Wallpaper=(无)_x000d__x000a_TileWallpaper=0_x000d_ 13 51" xfId="952"/>
    <cellStyle name="s]_x000d__x000a_load=_x000d__x000a_run=_x000d__x000a_NullPort=None_x000d__x000a_device=HP LaserJet 4 Plus,HPPCL5MS,LPT1:_x000d__x000a__x000d__x000a_[Desktop]_x000d__x000a_Wallpaper=(无)_x000d__x000a_TileWallpaper=0_x000d_ 13 52" xfId="953"/>
    <cellStyle name="s]_x000d__x000a_load=_x000d__x000a_run=_x000d__x000a_NullPort=None_x000d__x000a_device=HP LaserJet 4 Plus,HPPCL5MS,LPT1:_x000d__x000a__x000d__x000a_[Desktop]_x000d__x000a_Wallpaper=(无)_x000d__x000a_TileWallpaper=0_x000d_ 13 53" xfId="954"/>
    <cellStyle name="s]_x000d__x000a_load=_x000d__x000a_run=_x000d__x000a_NullPort=None_x000d__x000a_device=HP LaserJet 4 Plus,HPPCL5MS,LPT1:_x000d__x000a__x000d__x000a_[Desktop]_x000d__x000a_Wallpaper=(无)_x000d__x000a_TileWallpaper=0_x000d_ 13 54" xfId="955"/>
    <cellStyle name="s]_x000d__x000a_load=_x000d__x000a_run=_x000d__x000a_NullPort=None_x000d__x000a_device=HP LaserJet 4 Plus,HPPCL5MS,LPT1:_x000d__x000a__x000d__x000a_[Desktop]_x000d__x000a_Wallpaper=(无)_x000d__x000a_TileWallpaper=0_x000d_ 13 55" xfId="956"/>
    <cellStyle name="s]_x000d__x000a_load=_x000d__x000a_run=_x000d__x000a_NullPort=None_x000d__x000a_device=HP LaserJet 4 Plus,HPPCL5MS,LPT1:_x000d__x000a__x000d__x000a_[Desktop]_x000d__x000a_Wallpaper=(无)_x000d__x000a_TileWallpaper=0_x000d_ 13 56" xfId="957"/>
    <cellStyle name="s]_x000d__x000a_load=_x000d__x000a_run=_x000d__x000a_NullPort=None_x000d__x000a_device=HP LaserJet 4 Plus,HPPCL5MS,LPT1:_x000d__x000a__x000d__x000a_[Desktop]_x000d__x000a_Wallpaper=(无)_x000d__x000a_TileWallpaper=0_x000d_ 13 57" xfId="958"/>
    <cellStyle name="s]_x000d__x000a_load=_x000d__x000a_run=_x000d__x000a_NullPort=None_x000d__x000a_device=HP LaserJet 4 Plus,HPPCL5MS,LPT1:_x000d__x000a__x000d__x000a_[Desktop]_x000d__x000a_Wallpaper=(无)_x000d__x000a_TileWallpaper=0_x000d_ 13 58" xfId="959"/>
    <cellStyle name="s]_x000d__x000a_load=_x000d__x000a_run=_x000d__x000a_NullPort=None_x000d__x000a_device=HP LaserJet 4 Plus,HPPCL5MS,LPT1:_x000d__x000a__x000d__x000a_[Desktop]_x000d__x000a_Wallpaper=(无)_x000d__x000a_TileWallpaper=0_x000d_ 13 59" xfId="960"/>
    <cellStyle name="s]_x000d__x000a_load=_x000d__x000a_run=_x000d__x000a_NullPort=None_x000d__x000a_device=HP LaserJet 4 Plus,HPPCL5MS,LPT1:_x000d__x000a__x000d__x000a_[Desktop]_x000d__x000a_Wallpaper=(无)_x000d__x000a_TileWallpaper=0_x000d_ 13 6" xfId="961"/>
    <cellStyle name="s]_x000d__x000a_load=_x000d__x000a_run=_x000d__x000a_NullPort=None_x000d__x000a_device=HP LaserJet 4 Plus,HPPCL5MS,LPT1:_x000d__x000a__x000d__x000a_[Desktop]_x000d__x000a_Wallpaper=(无)_x000d__x000a_TileWallpaper=0_x000d_ 13 60" xfId="962"/>
    <cellStyle name="s]_x000d__x000a_load=_x000d__x000a_run=_x000d__x000a_NullPort=None_x000d__x000a_device=HP LaserJet 4 Plus,HPPCL5MS,LPT1:_x000d__x000a__x000d__x000a_[Desktop]_x000d__x000a_Wallpaper=(无)_x000d__x000a_TileWallpaper=0_x000d_ 13 61" xfId="963"/>
    <cellStyle name="s]_x000d__x000a_load=_x000d__x000a_run=_x000d__x000a_NullPort=None_x000d__x000a_device=HP LaserJet 4 Plus,HPPCL5MS,LPT1:_x000d__x000a__x000d__x000a_[Desktop]_x000d__x000a_Wallpaper=(无)_x000d__x000a_TileWallpaper=0_x000d_ 13 62" xfId="964"/>
    <cellStyle name="s]_x000d__x000a_load=_x000d__x000a_run=_x000d__x000a_NullPort=None_x000d__x000a_device=HP LaserJet 4 Plus,HPPCL5MS,LPT1:_x000d__x000a__x000d__x000a_[Desktop]_x000d__x000a_Wallpaper=(无)_x000d__x000a_TileWallpaper=0_x000d_ 13 63" xfId="965"/>
    <cellStyle name="s]_x000d__x000a_load=_x000d__x000a_run=_x000d__x000a_NullPort=None_x000d__x000a_device=HP LaserJet 4 Plus,HPPCL5MS,LPT1:_x000d__x000a__x000d__x000a_[Desktop]_x000d__x000a_Wallpaper=(无)_x000d__x000a_TileWallpaper=0_x000d_ 13 64" xfId="966"/>
    <cellStyle name="s]_x000d__x000a_load=_x000d__x000a_run=_x000d__x000a_NullPort=None_x000d__x000a_device=HP LaserJet 4 Plus,HPPCL5MS,LPT1:_x000d__x000a__x000d__x000a_[Desktop]_x000d__x000a_Wallpaper=(无)_x000d__x000a_TileWallpaper=0_x000d_ 13 65" xfId="967"/>
    <cellStyle name="s]_x000d__x000a_load=_x000d__x000a_run=_x000d__x000a_NullPort=None_x000d__x000a_device=HP LaserJet 4 Plus,HPPCL5MS,LPT1:_x000d__x000a__x000d__x000a_[Desktop]_x000d__x000a_Wallpaper=(无)_x000d__x000a_TileWallpaper=0_x000d_ 13 66" xfId="968"/>
    <cellStyle name="s]_x000d__x000a_load=_x000d__x000a_run=_x000d__x000a_NullPort=None_x000d__x000a_device=HP LaserJet 4 Plus,HPPCL5MS,LPT1:_x000d__x000a__x000d__x000a_[Desktop]_x000d__x000a_Wallpaper=(无)_x000d__x000a_TileWallpaper=0_x000d_ 13 67" xfId="969"/>
    <cellStyle name="s]_x000d__x000a_load=_x000d__x000a_run=_x000d__x000a_NullPort=None_x000d__x000a_device=HP LaserJet 4 Plus,HPPCL5MS,LPT1:_x000d__x000a__x000d__x000a_[Desktop]_x000d__x000a_Wallpaper=(无)_x000d__x000a_TileWallpaper=0_x000d_ 13 68" xfId="970"/>
    <cellStyle name="s]_x000d__x000a_load=_x000d__x000a_run=_x000d__x000a_NullPort=None_x000d__x000a_device=HP LaserJet 4 Plus,HPPCL5MS,LPT1:_x000d__x000a__x000d__x000a_[Desktop]_x000d__x000a_Wallpaper=(无)_x000d__x000a_TileWallpaper=0_x000d_ 13 69" xfId="971"/>
    <cellStyle name="s]_x000d__x000a_load=_x000d__x000a_run=_x000d__x000a_NullPort=None_x000d__x000a_device=HP LaserJet 4 Plus,HPPCL5MS,LPT1:_x000d__x000a__x000d__x000a_[Desktop]_x000d__x000a_Wallpaper=(无)_x000d__x000a_TileWallpaper=0_x000d_ 13 7" xfId="972"/>
    <cellStyle name="s]_x000d__x000a_load=_x000d__x000a_run=_x000d__x000a_NullPort=None_x000d__x000a_device=HP LaserJet 4 Plus,HPPCL5MS,LPT1:_x000d__x000a__x000d__x000a_[Desktop]_x000d__x000a_Wallpaper=(无)_x000d__x000a_TileWallpaper=0_x000d_ 13 70" xfId="973"/>
    <cellStyle name="s]_x000d__x000a_load=_x000d__x000a_run=_x000d__x000a_NullPort=None_x000d__x000a_device=HP LaserJet 4 Plus,HPPCL5MS,LPT1:_x000d__x000a__x000d__x000a_[Desktop]_x000d__x000a_Wallpaper=(无)_x000d__x000a_TileWallpaper=0_x000d_ 13 71" xfId="974"/>
    <cellStyle name="s]_x000d__x000a_load=_x000d__x000a_run=_x000d__x000a_NullPort=None_x000d__x000a_device=HP LaserJet 4 Plus,HPPCL5MS,LPT1:_x000d__x000a__x000d__x000a_[Desktop]_x000d__x000a_Wallpaper=(无)_x000d__x000a_TileWallpaper=0_x000d_ 13 72" xfId="975"/>
    <cellStyle name="s]_x000d__x000a_load=_x000d__x000a_run=_x000d__x000a_NullPort=None_x000d__x000a_device=HP LaserJet 4 Plus,HPPCL5MS,LPT1:_x000d__x000a__x000d__x000a_[Desktop]_x000d__x000a_Wallpaper=(无)_x000d__x000a_TileWallpaper=0_x000d_ 13 73" xfId="976"/>
    <cellStyle name="s]_x000d__x000a_load=_x000d__x000a_run=_x000d__x000a_NullPort=None_x000d__x000a_device=HP LaserJet 4 Plus,HPPCL5MS,LPT1:_x000d__x000a__x000d__x000a_[Desktop]_x000d__x000a_Wallpaper=(无)_x000d__x000a_TileWallpaper=0_x000d_ 13 74" xfId="977"/>
    <cellStyle name="s]_x000d__x000a_load=_x000d__x000a_run=_x000d__x000a_NullPort=None_x000d__x000a_device=HP LaserJet 4 Plus,HPPCL5MS,LPT1:_x000d__x000a__x000d__x000a_[Desktop]_x000d__x000a_Wallpaper=(无)_x000d__x000a_TileWallpaper=0_x000d_ 13 75" xfId="978"/>
    <cellStyle name="s]_x000d__x000a_load=_x000d__x000a_run=_x000d__x000a_NullPort=None_x000d__x000a_device=HP LaserJet 4 Plus,HPPCL5MS,LPT1:_x000d__x000a__x000d__x000a_[Desktop]_x000d__x000a_Wallpaper=(无)_x000d__x000a_TileWallpaper=0_x000d_ 13 76" xfId="979"/>
    <cellStyle name="s]_x000d__x000a_load=_x000d__x000a_run=_x000d__x000a_NullPort=None_x000d__x000a_device=HP LaserJet 4 Plus,HPPCL5MS,LPT1:_x000d__x000a__x000d__x000a_[Desktop]_x000d__x000a_Wallpaper=(无)_x000d__x000a_TileWallpaper=0_x000d_ 13 77" xfId="980"/>
    <cellStyle name="s]_x000d__x000a_load=_x000d__x000a_run=_x000d__x000a_NullPort=None_x000d__x000a_device=HP LaserJet 4 Plus,HPPCL5MS,LPT1:_x000d__x000a__x000d__x000a_[Desktop]_x000d__x000a_Wallpaper=(无)_x000d__x000a_TileWallpaper=0_x000d_ 13 78" xfId="981"/>
    <cellStyle name="s]_x000d__x000a_load=_x000d__x000a_run=_x000d__x000a_NullPort=None_x000d__x000a_device=HP LaserJet 4 Plus,HPPCL5MS,LPT1:_x000d__x000a__x000d__x000a_[Desktop]_x000d__x000a_Wallpaper=(无)_x000d__x000a_TileWallpaper=0_x000d_ 13 79" xfId="982"/>
    <cellStyle name="s]_x000d__x000a_load=_x000d__x000a_run=_x000d__x000a_NullPort=None_x000d__x000a_device=HP LaserJet 4 Plus,HPPCL5MS,LPT1:_x000d__x000a__x000d__x000a_[Desktop]_x000d__x000a_Wallpaper=(无)_x000d__x000a_TileWallpaper=0_x000d_ 13 8" xfId="983"/>
    <cellStyle name="s]_x000d__x000a_load=_x000d__x000a_run=_x000d__x000a_NullPort=None_x000d__x000a_device=HP LaserJet 4 Plus,HPPCL5MS,LPT1:_x000d__x000a__x000d__x000a_[Desktop]_x000d__x000a_Wallpaper=(无)_x000d__x000a_TileWallpaper=0_x000d_ 13 80" xfId="984"/>
    <cellStyle name="s]_x000d__x000a_load=_x000d__x000a_run=_x000d__x000a_NullPort=None_x000d__x000a_device=HP LaserJet 4 Plus,HPPCL5MS,LPT1:_x000d__x000a__x000d__x000a_[Desktop]_x000d__x000a_Wallpaper=(无)_x000d__x000a_TileWallpaper=0_x000d_ 13 9" xfId="985"/>
    <cellStyle name="s]_x000d__x000a_load=_x000d__x000a_run=_x000d__x000a_NullPort=None_x000d__x000a_device=HP LaserJet 4 Plus,HPPCL5MS,LPT1:_x000d__x000a__x000d__x000a_[Desktop]_x000d__x000a_Wallpaper=(无)_x000d__x000a_TileWallpaper=0_x000d_ 14" xfId="986"/>
    <cellStyle name="s]_x000d__x000a_load=_x000d__x000a_run=_x000d__x000a_NullPort=None_x000d__x000a_device=HP LaserJet 4 Plus,HPPCL5MS,LPT1:_x000d__x000a__x000d__x000a_[Desktop]_x000d__x000a_Wallpaper=(无)_x000d__x000a_TileWallpaper=0_x000d_ 14 10" xfId="987"/>
    <cellStyle name="s]_x000d__x000a_load=_x000d__x000a_run=_x000d__x000a_NullPort=None_x000d__x000a_device=HP LaserJet 4 Plus,HPPCL5MS,LPT1:_x000d__x000a__x000d__x000a_[Desktop]_x000d__x000a_Wallpaper=(无)_x000d__x000a_TileWallpaper=0_x000d_ 14 11" xfId="988"/>
    <cellStyle name="s]_x000d__x000a_load=_x000d__x000a_run=_x000d__x000a_NullPort=None_x000d__x000a_device=HP LaserJet 4 Plus,HPPCL5MS,LPT1:_x000d__x000a__x000d__x000a_[Desktop]_x000d__x000a_Wallpaper=(无)_x000d__x000a_TileWallpaper=0_x000d_ 14 12" xfId="989"/>
    <cellStyle name="s]_x000d__x000a_load=_x000d__x000a_run=_x000d__x000a_NullPort=None_x000d__x000a_device=HP LaserJet 4 Plus,HPPCL5MS,LPT1:_x000d__x000a__x000d__x000a_[Desktop]_x000d__x000a_Wallpaper=(无)_x000d__x000a_TileWallpaper=0_x000d_ 14 13" xfId="990"/>
    <cellStyle name="s]_x000d__x000a_load=_x000d__x000a_run=_x000d__x000a_NullPort=None_x000d__x000a_device=HP LaserJet 4 Plus,HPPCL5MS,LPT1:_x000d__x000a__x000d__x000a_[Desktop]_x000d__x000a_Wallpaper=(无)_x000d__x000a_TileWallpaper=0_x000d_ 14 14" xfId="991"/>
    <cellStyle name="s]_x000d__x000a_load=_x000d__x000a_run=_x000d__x000a_NullPort=None_x000d__x000a_device=HP LaserJet 4 Plus,HPPCL5MS,LPT1:_x000d__x000a__x000d__x000a_[Desktop]_x000d__x000a_Wallpaper=(无)_x000d__x000a_TileWallpaper=0_x000d_ 14 15" xfId="992"/>
    <cellStyle name="s]_x000d__x000a_load=_x000d__x000a_run=_x000d__x000a_NullPort=None_x000d__x000a_device=HP LaserJet 4 Plus,HPPCL5MS,LPT1:_x000d__x000a__x000d__x000a_[Desktop]_x000d__x000a_Wallpaper=(无)_x000d__x000a_TileWallpaper=0_x000d_ 14 16" xfId="993"/>
    <cellStyle name="s]_x000d__x000a_load=_x000d__x000a_run=_x000d__x000a_NullPort=None_x000d__x000a_device=HP LaserJet 4 Plus,HPPCL5MS,LPT1:_x000d__x000a__x000d__x000a_[Desktop]_x000d__x000a_Wallpaper=(无)_x000d__x000a_TileWallpaper=0_x000d_ 14 17" xfId="994"/>
    <cellStyle name="s]_x000d__x000a_load=_x000d__x000a_run=_x000d__x000a_NullPort=None_x000d__x000a_device=HP LaserJet 4 Plus,HPPCL5MS,LPT1:_x000d__x000a__x000d__x000a_[Desktop]_x000d__x000a_Wallpaper=(无)_x000d__x000a_TileWallpaper=0_x000d_ 14 18" xfId="995"/>
    <cellStyle name="s]_x000d__x000a_load=_x000d__x000a_run=_x000d__x000a_NullPort=None_x000d__x000a_device=HP LaserJet 4 Plus,HPPCL5MS,LPT1:_x000d__x000a__x000d__x000a_[Desktop]_x000d__x000a_Wallpaper=(无)_x000d__x000a_TileWallpaper=0_x000d_ 14 19" xfId="996"/>
    <cellStyle name="s]_x000d__x000a_load=_x000d__x000a_run=_x000d__x000a_NullPort=None_x000d__x000a_device=HP LaserJet 4 Plus,HPPCL5MS,LPT1:_x000d__x000a__x000d__x000a_[Desktop]_x000d__x000a_Wallpaper=(无)_x000d__x000a_TileWallpaper=0_x000d_ 14 2" xfId="997"/>
    <cellStyle name="s]_x000d__x000a_load=_x000d__x000a_run=_x000d__x000a_NullPort=None_x000d__x000a_device=HP LaserJet 4 Plus,HPPCL5MS,LPT1:_x000d__x000a__x000d__x000a_[Desktop]_x000d__x000a_Wallpaper=(无)_x000d__x000a_TileWallpaper=0_x000d_ 14 20" xfId="998"/>
    <cellStyle name="s]_x000d__x000a_load=_x000d__x000a_run=_x000d__x000a_NullPort=None_x000d__x000a_device=HP LaserJet 4 Plus,HPPCL5MS,LPT1:_x000d__x000a__x000d__x000a_[Desktop]_x000d__x000a_Wallpaper=(无)_x000d__x000a_TileWallpaper=0_x000d_ 14 21" xfId="999"/>
    <cellStyle name="s]_x000d__x000a_load=_x000d__x000a_run=_x000d__x000a_NullPort=None_x000d__x000a_device=HP LaserJet 4 Plus,HPPCL5MS,LPT1:_x000d__x000a__x000d__x000a_[Desktop]_x000d__x000a_Wallpaper=(无)_x000d__x000a_TileWallpaper=0_x000d_ 14 22" xfId="1000"/>
    <cellStyle name="s]_x000d__x000a_load=_x000d__x000a_run=_x000d__x000a_NullPort=None_x000d__x000a_device=HP LaserJet 4 Plus,HPPCL5MS,LPT1:_x000d__x000a__x000d__x000a_[Desktop]_x000d__x000a_Wallpaper=(无)_x000d__x000a_TileWallpaper=0_x000d_ 14 23" xfId="1001"/>
    <cellStyle name="s]_x000d__x000a_load=_x000d__x000a_run=_x000d__x000a_NullPort=None_x000d__x000a_device=HP LaserJet 4 Plus,HPPCL5MS,LPT1:_x000d__x000a__x000d__x000a_[Desktop]_x000d__x000a_Wallpaper=(无)_x000d__x000a_TileWallpaper=0_x000d_ 14 24" xfId="1002"/>
    <cellStyle name="s]_x000d__x000a_load=_x000d__x000a_run=_x000d__x000a_NullPort=None_x000d__x000a_device=HP LaserJet 4 Plus,HPPCL5MS,LPT1:_x000d__x000a__x000d__x000a_[Desktop]_x000d__x000a_Wallpaper=(无)_x000d__x000a_TileWallpaper=0_x000d_ 14 25" xfId="1003"/>
    <cellStyle name="s]_x000d__x000a_load=_x000d__x000a_run=_x000d__x000a_NullPort=None_x000d__x000a_device=HP LaserJet 4 Plus,HPPCL5MS,LPT1:_x000d__x000a__x000d__x000a_[Desktop]_x000d__x000a_Wallpaper=(无)_x000d__x000a_TileWallpaper=0_x000d_ 14 26" xfId="1004"/>
    <cellStyle name="s]_x000d__x000a_load=_x000d__x000a_run=_x000d__x000a_NullPort=None_x000d__x000a_device=HP LaserJet 4 Plus,HPPCL5MS,LPT1:_x000d__x000a__x000d__x000a_[Desktop]_x000d__x000a_Wallpaper=(无)_x000d__x000a_TileWallpaper=0_x000d_ 14 27" xfId="1005"/>
    <cellStyle name="s]_x000d__x000a_load=_x000d__x000a_run=_x000d__x000a_NullPort=None_x000d__x000a_device=HP LaserJet 4 Plus,HPPCL5MS,LPT1:_x000d__x000a__x000d__x000a_[Desktop]_x000d__x000a_Wallpaper=(无)_x000d__x000a_TileWallpaper=0_x000d_ 14 28" xfId="1006"/>
    <cellStyle name="s]_x000d__x000a_load=_x000d__x000a_run=_x000d__x000a_NullPort=None_x000d__x000a_device=HP LaserJet 4 Plus,HPPCL5MS,LPT1:_x000d__x000a__x000d__x000a_[Desktop]_x000d__x000a_Wallpaper=(无)_x000d__x000a_TileWallpaper=0_x000d_ 14 29" xfId="1007"/>
    <cellStyle name="s]_x000d__x000a_load=_x000d__x000a_run=_x000d__x000a_NullPort=None_x000d__x000a_device=HP LaserJet 4 Plus,HPPCL5MS,LPT1:_x000d__x000a__x000d__x000a_[Desktop]_x000d__x000a_Wallpaper=(无)_x000d__x000a_TileWallpaper=0_x000d_ 14 3" xfId="1008"/>
    <cellStyle name="s]_x000d__x000a_load=_x000d__x000a_run=_x000d__x000a_NullPort=None_x000d__x000a_device=HP LaserJet 4 Plus,HPPCL5MS,LPT1:_x000d__x000a__x000d__x000a_[Desktop]_x000d__x000a_Wallpaper=(无)_x000d__x000a_TileWallpaper=0_x000d_ 14 30" xfId="1009"/>
    <cellStyle name="s]_x000d__x000a_load=_x000d__x000a_run=_x000d__x000a_NullPort=None_x000d__x000a_device=HP LaserJet 4 Plus,HPPCL5MS,LPT1:_x000d__x000a__x000d__x000a_[Desktop]_x000d__x000a_Wallpaper=(无)_x000d__x000a_TileWallpaper=0_x000d_ 14 31" xfId="1010"/>
    <cellStyle name="s]_x000d__x000a_load=_x000d__x000a_run=_x000d__x000a_NullPort=None_x000d__x000a_device=HP LaserJet 4 Plus,HPPCL5MS,LPT1:_x000d__x000a__x000d__x000a_[Desktop]_x000d__x000a_Wallpaper=(无)_x000d__x000a_TileWallpaper=0_x000d_ 14 32" xfId="1011"/>
    <cellStyle name="s]_x000d__x000a_load=_x000d__x000a_run=_x000d__x000a_NullPort=None_x000d__x000a_device=HP LaserJet 4 Plus,HPPCL5MS,LPT1:_x000d__x000a__x000d__x000a_[Desktop]_x000d__x000a_Wallpaper=(无)_x000d__x000a_TileWallpaper=0_x000d_ 14 33" xfId="1012"/>
    <cellStyle name="s]_x000d__x000a_load=_x000d__x000a_run=_x000d__x000a_NullPort=None_x000d__x000a_device=HP LaserJet 4 Plus,HPPCL5MS,LPT1:_x000d__x000a__x000d__x000a_[Desktop]_x000d__x000a_Wallpaper=(无)_x000d__x000a_TileWallpaper=0_x000d_ 14 34" xfId="1013"/>
    <cellStyle name="s]_x000d__x000a_load=_x000d__x000a_run=_x000d__x000a_NullPort=None_x000d__x000a_device=HP LaserJet 4 Plus,HPPCL5MS,LPT1:_x000d__x000a__x000d__x000a_[Desktop]_x000d__x000a_Wallpaper=(无)_x000d__x000a_TileWallpaper=0_x000d_ 14 35" xfId="1014"/>
    <cellStyle name="s]_x000d__x000a_load=_x000d__x000a_run=_x000d__x000a_NullPort=None_x000d__x000a_device=HP LaserJet 4 Plus,HPPCL5MS,LPT1:_x000d__x000a__x000d__x000a_[Desktop]_x000d__x000a_Wallpaper=(无)_x000d__x000a_TileWallpaper=0_x000d_ 14 36" xfId="1015"/>
    <cellStyle name="s]_x000d__x000a_load=_x000d__x000a_run=_x000d__x000a_NullPort=None_x000d__x000a_device=HP LaserJet 4 Plus,HPPCL5MS,LPT1:_x000d__x000a__x000d__x000a_[Desktop]_x000d__x000a_Wallpaper=(无)_x000d__x000a_TileWallpaper=0_x000d_ 14 37" xfId="1016"/>
    <cellStyle name="s]_x000d__x000a_load=_x000d__x000a_run=_x000d__x000a_NullPort=None_x000d__x000a_device=HP LaserJet 4 Plus,HPPCL5MS,LPT1:_x000d__x000a__x000d__x000a_[Desktop]_x000d__x000a_Wallpaper=(无)_x000d__x000a_TileWallpaper=0_x000d_ 14 38" xfId="1017"/>
    <cellStyle name="s]_x000d__x000a_load=_x000d__x000a_run=_x000d__x000a_NullPort=None_x000d__x000a_device=HP LaserJet 4 Plus,HPPCL5MS,LPT1:_x000d__x000a__x000d__x000a_[Desktop]_x000d__x000a_Wallpaper=(无)_x000d__x000a_TileWallpaper=0_x000d_ 14 39" xfId="1018"/>
    <cellStyle name="s]_x000d__x000a_load=_x000d__x000a_run=_x000d__x000a_NullPort=None_x000d__x000a_device=HP LaserJet 4 Plus,HPPCL5MS,LPT1:_x000d__x000a__x000d__x000a_[Desktop]_x000d__x000a_Wallpaper=(无)_x000d__x000a_TileWallpaper=0_x000d_ 14 4" xfId="1019"/>
    <cellStyle name="s]_x000d__x000a_load=_x000d__x000a_run=_x000d__x000a_NullPort=None_x000d__x000a_device=HP LaserJet 4 Plus,HPPCL5MS,LPT1:_x000d__x000a__x000d__x000a_[Desktop]_x000d__x000a_Wallpaper=(无)_x000d__x000a_TileWallpaper=0_x000d_ 14 40" xfId="1020"/>
    <cellStyle name="s]_x000d__x000a_load=_x000d__x000a_run=_x000d__x000a_NullPort=None_x000d__x000a_device=HP LaserJet 4 Plus,HPPCL5MS,LPT1:_x000d__x000a__x000d__x000a_[Desktop]_x000d__x000a_Wallpaper=(无)_x000d__x000a_TileWallpaper=0_x000d_ 14 41" xfId="1021"/>
    <cellStyle name="s]_x000d__x000a_load=_x000d__x000a_run=_x000d__x000a_NullPort=None_x000d__x000a_device=HP LaserJet 4 Plus,HPPCL5MS,LPT1:_x000d__x000a__x000d__x000a_[Desktop]_x000d__x000a_Wallpaper=(无)_x000d__x000a_TileWallpaper=0_x000d_ 14 42" xfId="1022"/>
    <cellStyle name="s]_x000d__x000a_load=_x000d__x000a_run=_x000d__x000a_NullPort=None_x000d__x000a_device=HP LaserJet 4 Plus,HPPCL5MS,LPT1:_x000d__x000a__x000d__x000a_[Desktop]_x000d__x000a_Wallpaper=(无)_x000d__x000a_TileWallpaper=0_x000d_ 14 43" xfId="1023"/>
    <cellStyle name="s]_x000d__x000a_load=_x000d__x000a_run=_x000d__x000a_NullPort=None_x000d__x000a_device=HP LaserJet 4 Plus,HPPCL5MS,LPT1:_x000d__x000a__x000d__x000a_[Desktop]_x000d__x000a_Wallpaper=(无)_x000d__x000a_TileWallpaper=0_x000d_ 14 44" xfId="1024"/>
    <cellStyle name="s]_x000d__x000a_load=_x000d__x000a_run=_x000d__x000a_NullPort=None_x000d__x000a_device=HP LaserJet 4 Plus,HPPCL5MS,LPT1:_x000d__x000a__x000d__x000a_[Desktop]_x000d__x000a_Wallpaper=(无)_x000d__x000a_TileWallpaper=0_x000d_ 14 45" xfId="1025"/>
    <cellStyle name="s]_x000d__x000a_load=_x000d__x000a_run=_x000d__x000a_NullPort=None_x000d__x000a_device=HP LaserJet 4 Plus,HPPCL5MS,LPT1:_x000d__x000a__x000d__x000a_[Desktop]_x000d__x000a_Wallpaper=(无)_x000d__x000a_TileWallpaper=0_x000d_ 14 46" xfId="1026"/>
    <cellStyle name="s]_x000d__x000a_load=_x000d__x000a_run=_x000d__x000a_NullPort=None_x000d__x000a_device=HP LaserJet 4 Plus,HPPCL5MS,LPT1:_x000d__x000a__x000d__x000a_[Desktop]_x000d__x000a_Wallpaper=(无)_x000d__x000a_TileWallpaper=0_x000d_ 14 47" xfId="1027"/>
    <cellStyle name="s]_x000d__x000a_load=_x000d__x000a_run=_x000d__x000a_NullPort=None_x000d__x000a_device=HP LaserJet 4 Plus,HPPCL5MS,LPT1:_x000d__x000a__x000d__x000a_[Desktop]_x000d__x000a_Wallpaper=(无)_x000d__x000a_TileWallpaper=0_x000d_ 14 48" xfId="1028"/>
    <cellStyle name="s]_x000d__x000a_load=_x000d__x000a_run=_x000d__x000a_NullPort=None_x000d__x000a_device=HP LaserJet 4 Plus,HPPCL5MS,LPT1:_x000d__x000a__x000d__x000a_[Desktop]_x000d__x000a_Wallpaper=(无)_x000d__x000a_TileWallpaper=0_x000d_ 14 49" xfId="1029"/>
    <cellStyle name="s]_x000d__x000a_load=_x000d__x000a_run=_x000d__x000a_NullPort=None_x000d__x000a_device=HP LaserJet 4 Plus,HPPCL5MS,LPT1:_x000d__x000a__x000d__x000a_[Desktop]_x000d__x000a_Wallpaper=(无)_x000d__x000a_TileWallpaper=0_x000d_ 14 5" xfId="1030"/>
    <cellStyle name="s]_x000d__x000a_load=_x000d__x000a_run=_x000d__x000a_NullPort=None_x000d__x000a_device=HP LaserJet 4 Plus,HPPCL5MS,LPT1:_x000d__x000a__x000d__x000a_[Desktop]_x000d__x000a_Wallpaper=(无)_x000d__x000a_TileWallpaper=0_x000d_ 14 50" xfId="1031"/>
    <cellStyle name="s]_x000d__x000a_load=_x000d__x000a_run=_x000d__x000a_NullPort=None_x000d__x000a_device=HP LaserJet 4 Plus,HPPCL5MS,LPT1:_x000d__x000a__x000d__x000a_[Desktop]_x000d__x000a_Wallpaper=(无)_x000d__x000a_TileWallpaper=0_x000d_ 14 51" xfId="1032"/>
    <cellStyle name="s]_x000d__x000a_load=_x000d__x000a_run=_x000d__x000a_NullPort=None_x000d__x000a_device=HP LaserJet 4 Plus,HPPCL5MS,LPT1:_x000d__x000a__x000d__x000a_[Desktop]_x000d__x000a_Wallpaper=(无)_x000d__x000a_TileWallpaper=0_x000d_ 14 52" xfId="1033"/>
    <cellStyle name="s]_x000d__x000a_load=_x000d__x000a_run=_x000d__x000a_NullPort=None_x000d__x000a_device=HP LaserJet 4 Plus,HPPCL5MS,LPT1:_x000d__x000a__x000d__x000a_[Desktop]_x000d__x000a_Wallpaper=(无)_x000d__x000a_TileWallpaper=0_x000d_ 14 53" xfId="1034"/>
    <cellStyle name="s]_x000d__x000a_load=_x000d__x000a_run=_x000d__x000a_NullPort=None_x000d__x000a_device=HP LaserJet 4 Plus,HPPCL5MS,LPT1:_x000d__x000a__x000d__x000a_[Desktop]_x000d__x000a_Wallpaper=(无)_x000d__x000a_TileWallpaper=0_x000d_ 14 54" xfId="1035"/>
    <cellStyle name="s]_x000d__x000a_load=_x000d__x000a_run=_x000d__x000a_NullPort=None_x000d__x000a_device=HP LaserJet 4 Plus,HPPCL5MS,LPT1:_x000d__x000a__x000d__x000a_[Desktop]_x000d__x000a_Wallpaper=(无)_x000d__x000a_TileWallpaper=0_x000d_ 14 55" xfId="1036"/>
    <cellStyle name="s]_x000d__x000a_load=_x000d__x000a_run=_x000d__x000a_NullPort=None_x000d__x000a_device=HP LaserJet 4 Plus,HPPCL5MS,LPT1:_x000d__x000a__x000d__x000a_[Desktop]_x000d__x000a_Wallpaper=(无)_x000d__x000a_TileWallpaper=0_x000d_ 14 56" xfId="1037"/>
    <cellStyle name="s]_x000d__x000a_load=_x000d__x000a_run=_x000d__x000a_NullPort=None_x000d__x000a_device=HP LaserJet 4 Plus,HPPCL5MS,LPT1:_x000d__x000a__x000d__x000a_[Desktop]_x000d__x000a_Wallpaper=(无)_x000d__x000a_TileWallpaper=0_x000d_ 14 57" xfId="1038"/>
    <cellStyle name="s]_x000d__x000a_load=_x000d__x000a_run=_x000d__x000a_NullPort=None_x000d__x000a_device=HP LaserJet 4 Plus,HPPCL5MS,LPT1:_x000d__x000a__x000d__x000a_[Desktop]_x000d__x000a_Wallpaper=(无)_x000d__x000a_TileWallpaper=0_x000d_ 14 58" xfId="1039"/>
    <cellStyle name="s]_x000d__x000a_load=_x000d__x000a_run=_x000d__x000a_NullPort=None_x000d__x000a_device=HP LaserJet 4 Plus,HPPCL5MS,LPT1:_x000d__x000a__x000d__x000a_[Desktop]_x000d__x000a_Wallpaper=(无)_x000d__x000a_TileWallpaper=0_x000d_ 14 59" xfId="1040"/>
    <cellStyle name="s]_x000d__x000a_load=_x000d__x000a_run=_x000d__x000a_NullPort=None_x000d__x000a_device=HP LaserJet 4 Plus,HPPCL5MS,LPT1:_x000d__x000a__x000d__x000a_[Desktop]_x000d__x000a_Wallpaper=(无)_x000d__x000a_TileWallpaper=0_x000d_ 14 6" xfId="1041"/>
    <cellStyle name="s]_x000d__x000a_load=_x000d__x000a_run=_x000d__x000a_NullPort=None_x000d__x000a_device=HP LaserJet 4 Plus,HPPCL5MS,LPT1:_x000d__x000a__x000d__x000a_[Desktop]_x000d__x000a_Wallpaper=(无)_x000d__x000a_TileWallpaper=0_x000d_ 14 60" xfId="1042"/>
    <cellStyle name="s]_x000d__x000a_load=_x000d__x000a_run=_x000d__x000a_NullPort=None_x000d__x000a_device=HP LaserJet 4 Plus,HPPCL5MS,LPT1:_x000d__x000a__x000d__x000a_[Desktop]_x000d__x000a_Wallpaper=(无)_x000d__x000a_TileWallpaper=0_x000d_ 14 61" xfId="1043"/>
    <cellStyle name="s]_x000d__x000a_load=_x000d__x000a_run=_x000d__x000a_NullPort=None_x000d__x000a_device=HP LaserJet 4 Plus,HPPCL5MS,LPT1:_x000d__x000a__x000d__x000a_[Desktop]_x000d__x000a_Wallpaper=(无)_x000d__x000a_TileWallpaper=0_x000d_ 14 62" xfId="1044"/>
    <cellStyle name="s]_x000d__x000a_load=_x000d__x000a_run=_x000d__x000a_NullPort=None_x000d__x000a_device=HP LaserJet 4 Plus,HPPCL5MS,LPT1:_x000d__x000a__x000d__x000a_[Desktop]_x000d__x000a_Wallpaper=(无)_x000d__x000a_TileWallpaper=0_x000d_ 14 63" xfId="1045"/>
    <cellStyle name="s]_x000d__x000a_load=_x000d__x000a_run=_x000d__x000a_NullPort=None_x000d__x000a_device=HP LaserJet 4 Plus,HPPCL5MS,LPT1:_x000d__x000a__x000d__x000a_[Desktop]_x000d__x000a_Wallpaper=(无)_x000d__x000a_TileWallpaper=0_x000d_ 14 64" xfId="1046"/>
    <cellStyle name="s]_x000d__x000a_load=_x000d__x000a_run=_x000d__x000a_NullPort=None_x000d__x000a_device=HP LaserJet 4 Plus,HPPCL5MS,LPT1:_x000d__x000a__x000d__x000a_[Desktop]_x000d__x000a_Wallpaper=(无)_x000d__x000a_TileWallpaper=0_x000d_ 14 65" xfId="1047"/>
    <cellStyle name="s]_x000d__x000a_load=_x000d__x000a_run=_x000d__x000a_NullPort=None_x000d__x000a_device=HP LaserJet 4 Plus,HPPCL5MS,LPT1:_x000d__x000a__x000d__x000a_[Desktop]_x000d__x000a_Wallpaper=(无)_x000d__x000a_TileWallpaper=0_x000d_ 14 66" xfId="1048"/>
    <cellStyle name="s]_x000d__x000a_load=_x000d__x000a_run=_x000d__x000a_NullPort=None_x000d__x000a_device=HP LaserJet 4 Plus,HPPCL5MS,LPT1:_x000d__x000a__x000d__x000a_[Desktop]_x000d__x000a_Wallpaper=(无)_x000d__x000a_TileWallpaper=0_x000d_ 14 67" xfId="1049"/>
    <cellStyle name="s]_x000d__x000a_load=_x000d__x000a_run=_x000d__x000a_NullPort=None_x000d__x000a_device=HP LaserJet 4 Plus,HPPCL5MS,LPT1:_x000d__x000a__x000d__x000a_[Desktop]_x000d__x000a_Wallpaper=(无)_x000d__x000a_TileWallpaper=0_x000d_ 14 68" xfId="1050"/>
    <cellStyle name="s]_x000d__x000a_load=_x000d__x000a_run=_x000d__x000a_NullPort=None_x000d__x000a_device=HP LaserJet 4 Plus,HPPCL5MS,LPT1:_x000d__x000a__x000d__x000a_[Desktop]_x000d__x000a_Wallpaper=(无)_x000d__x000a_TileWallpaper=0_x000d_ 14 69" xfId="1051"/>
    <cellStyle name="s]_x000d__x000a_load=_x000d__x000a_run=_x000d__x000a_NullPort=None_x000d__x000a_device=HP LaserJet 4 Plus,HPPCL5MS,LPT1:_x000d__x000a__x000d__x000a_[Desktop]_x000d__x000a_Wallpaper=(无)_x000d__x000a_TileWallpaper=0_x000d_ 14 7" xfId="1052"/>
    <cellStyle name="s]_x000d__x000a_load=_x000d__x000a_run=_x000d__x000a_NullPort=None_x000d__x000a_device=HP LaserJet 4 Plus,HPPCL5MS,LPT1:_x000d__x000a__x000d__x000a_[Desktop]_x000d__x000a_Wallpaper=(无)_x000d__x000a_TileWallpaper=0_x000d_ 14 70" xfId="1053"/>
    <cellStyle name="s]_x000d__x000a_load=_x000d__x000a_run=_x000d__x000a_NullPort=None_x000d__x000a_device=HP LaserJet 4 Plus,HPPCL5MS,LPT1:_x000d__x000a__x000d__x000a_[Desktop]_x000d__x000a_Wallpaper=(无)_x000d__x000a_TileWallpaper=0_x000d_ 14 71" xfId="1054"/>
    <cellStyle name="s]_x000d__x000a_load=_x000d__x000a_run=_x000d__x000a_NullPort=None_x000d__x000a_device=HP LaserJet 4 Plus,HPPCL5MS,LPT1:_x000d__x000a__x000d__x000a_[Desktop]_x000d__x000a_Wallpaper=(无)_x000d__x000a_TileWallpaper=0_x000d_ 14 72" xfId="1055"/>
    <cellStyle name="s]_x000d__x000a_load=_x000d__x000a_run=_x000d__x000a_NullPort=None_x000d__x000a_device=HP LaserJet 4 Plus,HPPCL5MS,LPT1:_x000d__x000a__x000d__x000a_[Desktop]_x000d__x000a_Wallpaper=(无)_x000d__x000a_TileWallpaper=0_x000d_ 14 73" xfId="1056"/>
    <cellStyle name="s]_x000d__x000a_load=_x000d__x000a_run=_x000d__x000a_NullPort=None_x000d__x000a_device=HP LaserJet 4 Plus,HPPCL5MS,LPT1:_x000d__x000a__x000d__x000a_[Desktop]_x000d__x000a_Wallpaper=(无)_x000d__x000a_TileWallpaper=0_x000d_ 14 74" xfId="1057"/>
    <cellStyle name="s]_x000d__x000a_load=_x000d__x000a_run=_x000d__x000a_NullPort=None_x000d__x000a_device=HP LaserJet 4 Plus,HPPCL5MS,LPT1:_x000d__x000a__x000d__x000a_[Desktop]_x000d__x000a_Wallpaper=(无)_x000d__x000a_TileWallpaper=0_x000d_ 14 75" xfId="1058"/>
    <cellStyle name="s]_x000d__x000a_load=_x000d__x000a_run=_x000d__x000a_NullPort=None_x000d__x000a_device=HP LaserJet 4 Plus,HPPCL5MS,LPT1:_x000d__x000a__x000d__x000a_[Desktop]_x000d__x000a_Wallpaper=(无)_x000d__x000a_TileWallpaper=0_x000d_ 14 76" xfId="1059"/>
    <cellStyle name="s]_x000d__x000a_load=_x000d__x000a_run=_x000d__x000a_NullPort=None_x000d__x000a_device=HP LaserJet 4 Plus,HPPCL5MS,LPT1:_x000d__x000a__x000d__x000a_[Desktop]_x000d__x000a_Wallpaper=(无)_x000d__x000a_TileWallpaper=0_x000d_ 14 77" xfId="1060"/>
    <cellStyle name="s]_x000d__x000a_load=_x000d__x000a_run=_x000d__x000a_NullPort=None_x000d__x000a_device=HP LaserJet 4 Plus,HPPCL5MS,LPT1:_x000d__x000a__x000d__x000a_[Desktop]_x000d__x000a_Wallpaper=(无)_x000d__x000a_TileWallpaper=0_x000d_ 14 78" xfId="1061"/>
    <cellStyle name="s]_x000d__x000a_load=_x000d__x000a_run=_x000d__x000a_NullPort=None_x000d__x000a_device=HP LaserJet 4 Plus,HPPCL5MS,LPT1:_x000d__x000a__x000d__x000a_[Desktop]_x000d__x000a_Wallpaper=(无)_x000d__x000a_TileWallpaper=0_x000d_ 14 79" xfId="1062"/>
    <cellStyle name="s]_x000d__x000a_load=_x000d__x000a_run=_x000d__x000a_NullPort=None_x000d__x000a_device=HP LaserJet 4 Plus,HPPCL5MS,LPT1:_x000d__x000a__x000d__x000a_[Desktop]_x000d__x000a_Wallpaper=(无)_x000d__x000a_TileWallpaper=0_x000d_ 14 8" xfId="1063"/>
    <cellStyle name="s]_x000d__x000a_load=_x000d__x000a_run=_x000d__x000a_NullPort=None_x000d__x000a_device=HP LaserJet 4 Plus,HPPCL5MS,LPT1:_x000d__x000a__x000d__x000a_[Desktop]_x000d__x000a_Wallpaper=(无)_x000d__x000a_TileWallpaper=0_x000d_ 14 80" xfId="1064"/>
    <cellStyle name="s]_x000d__x000a_load=_x000d__x000a_run=_x000d__x000a_NullPort=None_x000d__x000a_device=HP LaserJet 4 Plus,HPPCL5MS,LPT1:_x000d__x000a__x000d__x000a_[Desktop]_x000d__x000a_Wallpaper=(无)_x000d__x000a_TileWallpaper=0_x000d_ 14 9" xfId="1065"/>
    <cellStyle name="s]_x000d__x000a_load=_x000d__x000a_run=_x000d__x000a_NullPort=None_x000d__x000a_device=HP LaserJet 4 Plus,HPPCL5MS,LPT1:_x000d__x000a__x000d__x000a_[Desktop]_x000d__x000a_Wallpaper=(无)_x000d__x000a_TileWallpaper=0_x000d_ 15" xfId="1066"/>
    <cellStyle name="s]_x000d__x000a_load=_x000d__x000a_run=_x000d__x000a_NullPort=None_x000d__x000a_device=HP LaserJet 4 Plus,HPPCL5MS,LPT1:_x000d__x000a__x000d__x000a_[Desktop]_x000d__x000a_Wallpaper=(无)_x000d__x000a_TileWallpaper=0_x000d_ 15 10" xfId="1067"/>
    <cellStyle name="s]_x000d__x000a_load=_x000d__x000a_run=_x000d__x000a_NullPort=None_x000d__x000a_device=HP LaserJet 4 Plus,HPPCL5MS,LPT1:_x000d__x000a__x000d__x000a_[Desktop]_x000d__x000a_Wallpaper=(无)_x000d__x000a_TileWallpaper=0_x000d_ 15 11" xfId="1068"/>
    <cellStyle name="s]_x000d__x000a_load=_x000d__x000a_run=_x000d__x000a_NullPort=None_x000d__x000a_device=HP LaserJet 4 Plus,HPPCL5MS,LPT1:_x000d__x000a__x000d__x000a_[Desktop]_x000d__x000a_Wallpaper=(无)_x000d__x000a_TileWallpaper=0_x000d_ 15 12" xfId="1069"/>
    <cellStyle name="s]_x000d__x000a_load=_x000d__x000a_run=_x000d__x000a_NullPort=None_x000d__x000a_device=HP LaserJet 4 Plus,HPPCL5MS,LPT1:_x000d__x000a__x000d__x000a_[Desktop]_x000d__x000a_Wallpaper=(无)_x000d__x000a_TileWallpaper=0_x000d_ 15 13" xfId="1070"/>
    <cellStyle name="s]_x000d__x000a_load=_x000d__x000a_run=_x000d__x000a_NullPort=None_x000d__x000a_device=HP LaserJet 4 Plus,HPPCL5MS,LPT1:_x000d__x000a__x000d__x000a_[Desktop]_x000d__x000a_Wallpaper=(无)_x000d__x000a_TileWallpaper=0_x000d_ 15 14" xfId="1071"/>
    <cellStyle name="s]_x000d__x000a_load=_x000d__x000a_run=_x000d__x000a_NullPort=None_x000d__x000a_device=HP LaserJet 4 Plus,HPPCL5MS,LPT1:_x000d__x000a__x000d__x000a_[Desktop]_x000d__x000a_Wallpaper=(无)_x000d__x000a_TileWallpaper=0_x000d_ 15 15" xfId="1072"/>
    <cellStyle name="s]_x000d__x000a_load=_x000d__x000a_run=_x000d__x000a_NullPort=None_x000d__x000a_device=HP LaserJet 4 Plus,HPPCL5MS,LPT1:_x000d__x000a__x000d__x000a_[Desktop]_x000d__x000a_Wallpaper=(无)_x000d__x000a_TileWallpaper=0_x000d_ 15 16" xfId="1073"/>
    <cellStyle name="s]_x000d__x000a_load=_x000d__x000a_run=_x000d__x000a_NullPort=None_x000d__x000a_device=HP LaserJet 4 Plus,HPPCL5MS,LPT1:_x000d__x000a__x000d__x000a_[Desktop]_x000d__x000a_Wallpaper=(无)_x000d__x000a_TileWallpaper=0_x000d_ 15 17" xfId="1074"/>
    <cellStyle name="s]_x000d__x000a_load=_x000d__x000a_run=_x000d__x000a_NullPort=None_x000d__x000a_device=HP LaserJet 4 Plus,HPPCL5MS,LPT1:_x000d__x000a__x000d__x000a_[Desktop]_x000d__x000a_Wallpaper=(无)_x000d__x000a_TileWallpaper=0_x000d_ 15 18" xfId="1075"/>
    <cellStyle name="s]_x000d__x000a_load=_x000d__x000a_run=_x000d__x000a_NullPort=None_x000d__x000a_device=HP LaserJet 4 Plus,HPPCL5MS,LPT1:_x000d__x000a__x000d__x000a_[Desktop]_x000d__x000a_Wallpaper=(无)_x000d__x000a_TileWallpaper=0_x000d_ 15 19" xfId="1076"/>
    <cellStyle name="s]_x000d__x000a_load=_x000d__x000a_run=_x000d__x000a_NullPort=None_x000d__x000a_device=HP LaserJet 4 Plus,HPPCL5MS,LPT1:_x000d__x000a__x000d__x000a_[Desktop]_x000d__x000a_Wallpaper=(无)_x000d__x000a_TileWallpaper=0_x000d_ 15 2" xfId="1077"/>
    <cellStyle name="s]_x000d__x000a_load=_x000d__x000a_run=_x000d__x000a_NullPort=None_x000d__x000a_device=HP LaserJet 4 Plus,HPPCL5MS,LPT1:_x000d__x000a__x000d__x000a_[Desktop]_x000d__x000a_Wallpaper=(无)_x000d__x000a_TileWallpaper=0_x000d_ 15 20" xfId="1078"/>
    <cellStyle name="s]_x000d__x000a_load=_x000d__x000a_run=_x000d__x000a_NullPort=None_x000d__x000a_device=HP LaserJet 4 Plus,HPPCL5MS,LPT1:_x000d__x000a__x000d__x000a_[Desktop]_x000d__x000a_Wallpaper=(无)_x000d__x000a_TileWallpaper=0_x000d_ 15 21" xfId="1079"/>
    <cellStyle name="s]_x000d__x000a_load=_x000d__x000a_run=_x000d__x000a_NullPort=None_x000d__x000a_device=HP LaserJet 4 Plus,HPPCL5MS,LPT1:_x000d__x000a__x000d__x000a_[Desktop]_x000d__x000a_Wallpaper=(无)_x000d__x000a_TileWallpaper=0_x000d_ 15 22" xfId="1080"/>
    <cellStyle name="s]_x000d__x000a_load=_x000d__x000a_run=_x000d__x000a_NullPort=None_x000d__x000a_device=HP LaserJet 4 Plus,HPPCL5MS,LPT1:_x000d__x000a__x000d__x000a_[Desktop]_x000d__x000a_Wallpaper=(无)_x000d__x000a_TileWallpaper=0_x000d_ 15 23" xfId="1081"/>
    <cellStyle name="s]_x000d__x000a_load=_x000d__x000a_run=_x000d__x000a_NullPort=None_x000d__x000a_device=HP LaserJet 4 Plus,HPPCL5MS,LPT1:_x000d__x000a__x000d__x000a_[Desktop]_x000d__x000a_Wallpaper=(无)_x000d__x000a_TileWallpaper=0_x000d_ 15 24" xfId="1082"/>
    <cellStyle name="s]_x000d__x000a_load=_x000d__x000a_run=_x000d__x000a_NullPort=None_x000d__x000a_device=HP LaserJet 4 Plus,HPPCL5MS,LPT1:_x000d__x000a__x000d__x000a_[Desktop]_x000d__x000a_Wallpaper=(无)_x000d__x000a_TileWallpaper=0_x000d_ 15 25" xfId="1083"/>
    <cellStyle name="s]_x000d__x000a_load=_x000d__x000a_run=_x000d__x000a_NullPort=None_x000d__x000a_device=HP LaserJet 4 Plus,HPPCL5MS,LPT1:_x000d__x000a__x000d__x000a_[Desktop]_x000d__x000a_Wallpaper=(无)_x000d__x000a_TileWallpaper=0_x000d_ 15 26" xfId="1084"/>
    <cellStyle name="s]_x000d__x000a_load=_x000d__x000a_run=_x000d__x000a_NullPort=None_x000d__x000a_device=HP LaserJet 4 Plus,HPPCL5MS,LPT1:_x000d__x000a__x000d__x000a_[Desktop]_x000d__x000a_Wallpaper=(无)_x000d__x000a_TileWallpaper=0_x000d_ 15 27" xfId="1085"/>
    <cellStyle name="s]_x000d__x000a_load=_x000d__x000a_run=_x000d__x000a_NullPort=None_x000d__x000a_device=HP LaserJet 4 Plus,HPPCL5MS,LPT1:_x000d__x000a__x000d__x000a_[Desktop]_x000d__x000a_Wallpaper=(无)_x000d__x000a_TileWallpaper=0_x000d_ 15 28" xfId="1086"/>
    <cellStyle name="s]_x000d__x000a_load=_x000d__x000a_run=_x000d__x000a_NullPort=None_x000d__x000a_device=HP LaserJet 4 Plus,HPPCL5MS,LPT1:_x000d__x000a__x000d__x000a_[Desktop]_x000d__x000a_Wallpaper=(无)_x000d__x000a_TileWallpaper=0_x000d_ 15 29" xfId="1087"/>
    <cellStyle name="s]_x000d__x000a_load=_x000d__x000a_run=_x000d__x000a_NullPort=None_x000d__x000a_device=HP LaserJet 4 Plus,HPPCL5MS,LPT1:_x000d__x000a__x000d__x000a_[Desktop]_x000d__x000a_Wallpaper=(无)_x000d__x000a_TileWallpaper=0_x000d_ 15 3" xfId="1088"/>
    <cellStyle name="s]_x000d__x000a_load=_x000d__x000a_run=_x000d__x000a_NullPort=None_x000d__x000a_device=HP LaserJet 4 Plus,HPPCL5MS,LPT1:_x000d__x000a__x000d__x000a_[Desktop]_x000d__x000a_Wallpaper=(无)_x000d__x000a_TileWallpaper=0_x000d_ 15 30" xfId="1089"/>
    <cellStyle name="s]_x000d__x000a_load=_x000d__x000a_run=_x000d__x000a_NullPort=None_x000d__x000a_device=HP LaserJet 4 Plus,HPPCL5MS,LPT1:_x000d__x000a__x000d__x000a_[Desktop]_x000d__x000a_Wallpaper=(无)_x000d__x000a_TileWallpaper=0_x000d_ 15 31" xfId="1090"/>
    <cellStyle name="s]_x000d__x000a_load=_x000d__x000a_run=_x000d__x000a_NullPort=None_x000d__x000a_device=HP LaserJet 4 Plus,HPPCL5MS,LPT1:_x000d__x000a__x000d__x000a_[Desktop]_x000d__x000a_Wallpaper=(无)_x000d__x000a_TileWallpaper=0_x000d_ 15 32" xfId="1091"/>
    <cellStyle name="s]_x000d__x000a_load=_x000d__x000a_run=_x000d__x000a_NullPort=None_x000d__x000a_device=HP LaserJet 4 Plus,HPPCL5MS,LPT1:_x000d__x000a__x000d__x000a_[Desktop]_x000d__x000a_Wallpaper=(无)_x000d__x000a_TileWallpaper=0_x000d_ 15 33" xfId="1092"/>
    <cellStyle name="s]_x000d__x000a_load=_x000d__x000a_run=_x000d__x000a_NullPort=None_x000d__x000a_device=HP LaserJet 4 Plus,HPPCL5MS,LPT1:_x000d__x000a__x000d__x000a_[Desktop]_x000d__x000a_Wallpaper=(无)_x000d__x000a_TileWallpaper=0_x000d_ 15 34" xfId="1093"/>
    <cellStyle name="s]_x000d__x000a_load=_x000d__x000a_run=_x000d__x000a_NullPort=None_x000d__x000a_device=HP LaserJet 4 Plus,HPPCL5MS,LPT1:_x000d__x000a__x000d__x000a_[Desktop]_x000d__x000a_Wallpaper=(无)_x000d__x000a_TileWallpaper=0_x000d_ 15 35" xfId="1094"/>
    <cellStyle name="s]_x000d__x000a_load=_x000d__x000a_run=_x000d__x000a_NullPort=None_x000d__x000a_device=HP LaserJet 4 Plus,HPPCL5MS,LPT1:_x000d__x000a__x000d__x000a_[Desktop]_x000d__x000a_Wallpaper=(无)_x000d__x000a_TileWallpaper=0_x000d_ 15 36" xfId="1095"/>
    <cellStyle name="s]_x000d__x000a_load=_x000d__x000a_run=_x000d__x000a_NullPort=None_x000d__x000a_device=HP LaserJet 4 Plus,HPPCL5MS,LPT1:_x000d__x000a__x000d__x000a_[Desktop]_x000d__x000a_Wallpaper=(无)_x000d__x000a_TileWallpaper=0_x000d_ 15 37" xfId="1096"/>
    <cellStyle name="s]_x000d__x000a_load=_x000d__x000a_run=_x000d__x000a_NullPort=None_x000d__x000a_device=HP LaserJet 4 Plus,HPPCL5MS,LPT1:_x000d__x000a__x000d__x000a_[Desktop]_x000d__x000a_Wallpaper=(无)_x000d__x000a_TileWallpaper=0_x000d_ 15 38" xfId="1097"/>
    <cellStyle name="s]_x000d__x000a_load=_x000d__x000a_run=_x000d__x000a_NullPort=None_x000d__x000a_device=HP LaserJet 4 Plus,HPPCL5MS,LPT1:_x000d__x000a__x000d__x000a_[Desktop]_x000d__x000a_Wallpaper=(无)_x000d__x000a_TileWallpaper=0_x000d_ 15 39" xfId="1098"/>
    <cellStyle name="s]_x000d__x000a_load=_x000d__x000a_run=_x000d__x000a_NullPort=None_x000d__x000a_device=HP LaserJet 4 Plus,HPPCL5MS,LPT1:_x000d__x000a__x000d__x000a_[Desktop]_x000d__x000a_Wallpaper=(无)_x000d__x000a_TileWallpaper=0_x000d_ 15 4" xfId="1099"/>
    <cellStyle name="s]_x000d__x000a_load=_x000d__x000a_run=_x000d__x000a_NullPort=None_x000d__x000a_device=HP LaserJet 4 Plus,HPPCL5MS,LPT1:_x000d__x000a__x000d__x000a_[Desktop]_x000d__x000a_Wallpaper=(无)_x000d__x000a_TileWallpaper=0_x000d_ 15 40" xfId="1100"/>
    <cellStyle name="s]_x000d__x000a_load=_x000d__x000a_run=_x000d__x000a_NullPort=None_x000d__x000a_device=HP LaserJet 4 Plus,HPPCL5MS,LPT1:_x000d__x000a__x000d__x000a_[Desktop]_x000d__x000a_Wallpaper=(无)_x000d__x000a_TileWallpaper=0_x000d_ 15 41" xfId="1101"/>
    <cellStyle name="s]_x000d__x000a_load=_x000d__x000a_run=_x000d__x000a_NullPort=None_x000d__x000a_device=HP LaserJet 4 Plus,HPPCL5MS,LPT1:_x000d__x000a__x000d__x000a_[Desktop]_x000d__x000a_Wallpaper=(无)_x000d__x000a_TileWallpaper=0_x000d_ 15 42" xfId="1102"/>
    <cellStyle name="s]_x000d__x000a_load=_x000d__x000a_run=_x000d__x000a_NullPort=None_x000d__x000a_device=HP LaserJet 4 Plus,HPPCL5MS,LPT1:_x000d__x000a__x000d__x000a_[Desktop]_x000d__x000a_Wallpaper=(无)_x000d__x000a_TileWallpaper=0_x000d_ 15 43" xfId="1103"/>
    <cellStyle name="s]_x000d__x000a_load=_x000d__x000a_run=_x000d__x000a_NullPort=None_x000d__x000a_device=HP LaserJet 4 Plus,HPPCL5MS,LPT1:_x000d__x000a__x000d__x000a_[Desktop]_x000d__x000a_Wallpaper=(无)_x000d__x000a_TileWallpaper=0_x000d_ 15 44" xfId="1104"/>
    <cellStyle name="s]_x000d__x000a_load=_x000d__x000a_run=_x000d__x000a_NullPort=None_x000d__x000a_device=HP LaserJet 4 Plus,HPPCL5MS,LPT1:_x000d__x000a__x000d__x000a_[Desktop]_x000d__x000a_Wallpaper=(无)_x000d__x000a_TileWallpaper=0_x000d_ 15 45" xfId="1105"/>
    <cellStyle name="s]_x000d__x000a_load=_x000d__x000a_run=_x000d__x000a_NullPort=None_x000d__x000a_device=HP LaserJet 4 Plus,HPPCL5MS,LPT1:_x000d__x000a__x000d__x000a_[Desktop]_x000d__x000a_Wallpaper=(无)_x000d__x000a_TileWallpaper=0_x000d_ 15 46" xfId="1106"/>
    <cellStyle name="s]_x000d__x000a_load=_x000d__x000a_run=_x000d__x000a_NullPort=None_x000d__x000a_device=HP LaserJet 4 Plus,HPPCL5MS,LPT1:_x000d__x000a__x000d__x000a_[Desktop]_x000d__x000a_Wallpaper=(无)_x000d__x000a_TileWallpaper=0_x000d_ 15 47" xfId="1107"/>
    <cellStyle name="s]_x000d__x000a_load=_x000d__x000a_run=_x000d__x000a_NullPort=None_x000d__x000a_device=HP LaserJet 4 Plus,HPPCL5MS,LPT1:_x000d__x000a__x000d__x000a_[Desktop]_x000d__x000a_Wallpaper=(无)_x000d__x000a_TileWallpaper=0_x000d_ 15 48" xfId="1108"/>
    <cellStyle name="s]_x000d__x000a_load=_x000d__x000a_run=_x000d__x000a_NullPort=None_x000d__x000a_device=HP LaserJet 4 Plus,HPPCL5MS,LPT1:_x000d__x000a__x000d__x000a_[Desktop]_x000d__x000a_Wallpaper=(无)_x000d__x000a_TileWallpaper=0_x000d_ 15 49" xfId="1109"/>
    <cellStyle name="s]_x000d__x000a_load=_x000d__x000a_run=_x000d__x000a_NullPort=None_x000d__x000a_device=HP LaserJet 4 Plus,HPPCL5MS,LPT1:_x000d__x000a__x000d__x000a_[Desktop]_x000d__x000a_Wallpaper=(无)_x000d__x000a_TileWallpaper=0_x000d_ 15 5" xfId="1110"/>
    <cellStyle name="s]_x000d__x000a_load=_x000d__x000a_run=_x000d__x000a_NullPort=None_x000d__x000a_device=HP LaserJet 4 Plus,HPPCL5MS,LPT1:_x000d__x000a__x000d__x000a_[Desktop]_x000d__x000a_Wallpaper=(无)_x000d__x000a_TileWallpaper=0_x000d_ 15 50" xfId="1111"/>
    <cellStyle name="s]_x000d__x000a_load=_x000d__x000a_run=_x000d__x000a_NullPort=None_x000d__x000a_device=HP LaserJet 4 Plus,HPPCL5MS,LPT1:_x000d__x000a__x000d__x000a_[Desktop]_x000d__x000a_Wallpaper=(无)_x000d__x000a_TileWallpaper=0_x000d_ 15 51" xfId="1112"/>
    <cellStyle name="s]_x000d__x000a_load=_x000d__x000a_run=_x000d__x000a_NullPort=None_x000d__x000a_device=HP LaserJet 4 Plus,HPPCL5MS,LPT1:_x000d__x000a__x000d__x000a_[Desktop]_x000d__x000a_Wallpaper=(无)_x000d__x000a_TileWallpaper=0_x000d_ 15 52" xfId="1113"/>
    <cellStyle name="s]_x000d__x000a_load=_x000d__x000a_run=_x000d__x000a_NullPort=None_x000d__x000a_device=HP LaserJet 4 Plus,HPPCL5MS,LPT1:_x000d__x000a__x000d__x000a_[Desktop]_x000d__x000a_Wallpaper=(无)_x000d__x000a_TileWallpaper=0_x000d_ 15 53" xfId="1114"/>
    <cellStyle name="s]_x000d__x000a_load=_x000d__x000a_run=_x000d__x000a_NullPort=None_x000d__x000a_device=HP LaserJet 4 Plus,HPPCL5MS,LPT1:_x000d__x000a__x000d__x000a_[Desktop]_x000d__x000a_Wallpaper=(无)_x000d__x000a_TileWallpaper=0_x000d_ 15 54" xfId="1115"/>
    <cellStyle name="s]_x000d__x000a_load=_x000d__x000a_run=_x000d__x000a_NullPort=None_x000d__x000a_device=HP LaserJet 4 Plus,HPPCL5MS,LPT1:_x000d__x000a__x000d__x000a_[Desktop]_x000d__x000a_Wallpaper=(无)_x000d__x000a_TileWallpaper=0_x000d_ 15 55" xfId="1116"/>
    <cellStyle name="s]_x000d__x000a_load=_x000d__x000a_run=_x000d__x000a_NullPort=None_x000d__x000a_device=HP LaserJet 4 Plus,HPPCL5MS,LPT1:_x000d__x000a__x000d__x000a_[Desktop]_x000d__x000a_Wallpaper=(无)_x000d__x000a_TileWallpaper=0_x000d_ 15 56" xfId="1117"/>
    <cellStyle name="s]_x000d__x000a_load=_x000d__x000a_run=_x000d__x000a_NullPort=None_x000d__x000a_device=HP LaserJet 4 Plus,HPPCL5MS,LPT1:_x000d__x000a__x000d__x000a_[Desktop]_x000d__x000a_Wallpaper=(无)_x000d__x000a_TileWallpaper=0_x000d_ 15 57" xfId="1118"/>
    <cellStyle name="s]_x000d__x000a_load=_x000d__x000a_run=_x000d__x000a_NullPort=None_x000d__x000a_device=HP LaserJet 4 Plus,HPPCL5MS,LPT1:_x000d__x000a__x000d__x000a_[Desktop]_x000d__x000a_Wallpaper=(无)_x000d__x000a_TileWallpaper=0_x000d_ 15 58" xfId="1119"/>
    <cellStyle name="s]_x000d__x000a_load=_x000d__x000a_run=_x000d__x000a_NullPort=None_x000d__x000a_device=HP LaserJet 4 Plus,HPPCL5MS,LPT1:_x000d__x000a__x000d__x000a_[Desktop]_x000d__x000a_Wallpaper=(无)_x000d__x000a_TileWallpaper=0_x000d_ 15 59" xfId="1120"/>
    <cellStyle name="s]_x000d__x000a_load=_x000d__x000a_run=_x000d__x000a_NullPort=None_x000d__x000a_device=HP LaserJet 4 Plus,HPPCL5MS,LPT1:_x000d__x000a__x000d__x000a_[Desktop]_x000d__x000a_Wallpaper=(无)_x000d__x000a_TileWallpaper=0_x000d_ 15 6" xfId="1121"/>
    <cellStyle name="s]_x000d__x000a_load=_x000d__x000a_run=_x000d__x000a_NullPort=None_x000d__x000a_device=HP LaserJet 4 Plus,HPPCL5MS,LPT1:_x000d__x000a__x000d__x000a_[Desktop]_x000d__x000a_Wallpaper=(无)_x000d__x000a_TileWallpaper=0_x000d_ 15 60" xfId="1122"/>
    <cellStyle name="s]_x000d__x000a_load=_x000d__x000a_run=_x000d__x000a_NullPort=None_x000d__x000a_device=HP LaserJet 4 Plus,HPPCL5MS,LPT1:_x000d__x000a__x000d__x000a_[Desktop]_x000d__x000a_Wallpaper=(无)_x000d__x000a_TileWallpaper=0_x000d_ 15 61" xfId="1123"/>
    <cellStyle name="s]_x000d__x000a_load=_x000d__x000a_run=_x000d__x000a_NullPort=None_x000d__x000a_device=HP LaserJet 4 Plus,HPPCL5MS,LPT1:_x000d__x000a__x000d__x000a_[Desktop]_x000d__x000a_Wallpaper=(无)_x000d__x000a_TileWallpaper=0_x000d_ 15 62" xfId="1124"/>
    <cellStyle name="s]_x000d__x000a_load=_x000d__x000a_run=_x000d__x000a_NullPort=None_x000d__x000a_device=HP LaserJet 4 Plus,HPPCL5MS,LPT1:_x000d__x000a__x000d__x000a_[Desktop]_x000d__x000a_Wallpaper=(无)_x000d__x000a_TileWallpaper=0_x000d_ 15 63" xfId="1125"/>
    <cellStyle name="s]_x000d__x000a_load=_x000d__x000a_run=_x000d__x000a_NullPort=None_x000d__x000a_device=HP LaserJet 4 Plus,HPPCL5MS,LPT1:_x000d__x000a__x000d__x000a_[Desktop]_x000d__x000a_Wallpaper=(无)_x000d__x000a_TileWallpaper=0_x000d_ 15 64" xfId="1126"/>
    <cellStyle name="s]_x000d__x000a_load=_x000d__x000a_run=_x000d__x000a_NullPort=None_x000d__x000a_device=HP LaserJet 4 Plus,HPPCL5MS,LPT1:_x000d__x000a__x000d__x000a_[Desktop]_x000d__x000a_Wallpaper=(无)_x000d__x000a_TileWallpaper=0_x000d_ 15 65" xfId="1127"/>
    <cellStyle name="s]_x000d__x000a_load=_x000d__x000a_run=_x000d__x000a_NullPort=None_x000d__x000a_device=HP LaserJet 4 Plus,HPPCL5MS,LPT1:_x000d__x000a__x000d__x000a_[Desktop]_x000d__x000a_Wallpaper=(无)_x000d__x000a_TileWallpaper=0_x000d_ 15 66" xfId="1128"/>
    <cellStyle name="s]_x000d__x000a_load=_x000d__x000a_run=_x000d__x000a_NullPort=None_x000d__x000a_device=HP LaserJet 4 Plus,HPPCL5MS,LPT1:_x000d__x000a__x000d__x000a_[Desktop]_x000d__x000a_Wallpaper=(无)_x000d__x000a_TileWallpaper=0_x000d_ 15 67" xfId="1129"/>
    <cellStyle name="s]_x000d__x000a_load=_x000d__x000a_run=_x000d__x000a_NullPort=None_x000d__x000a_device=HP LaserJet 4 Plus,HPPCL5MS,LPT1:_x000d__x000a__x000d__x000a_[Desktop]_x000d__x000a_Wallpaper=(无)_x000d__x000a_TileWallpaper=0_x000d_ 15 68" xfId="1130"/>
    <cellStyle name="s]_x000d__x000a_load=_x000d__x000a_run=_x000d__x000a_NullPort=None_x000d__x000a_device=HP LaserJet 4 Plus,HPPCL5MS,LPT1:_x000d__x000a__x000d__x000a_[Desktop]_x000d__x000a_Wallpaper=(无)_x000d__x000a_TileWallpaper=0_x000d_ 15 69" xfId="1131"/>
    <cellStyle name="s]_x000d__x000a_load=_x000d__x000a_run=_x000d__x000a_NullPort=None_x000d__x000a_device=HP LaserJet 4 Plus,HPPCL5MS,LPT1:_x000d__x000a__x000d__x000a_[Desktop]_x000d__x000a_Wallpaper=(无)_x000d__x000a_TileWallpaper=0_x000d_ 15 7" xfId="1132"/>
    <cellStyle name="s]_x000d__x000a_load=_x000d__x000a_run=_x000d__x000a_NullPort=None_x000d__x000a_device=HP LaserJet 4 Plus,HPPCL5MS,LPT1:_x000d__x000a__x000d__x000a_[Desktop]_x000d__x000a_Wallpaper=(无)_x000d__x000a_TileWallpaper=0_x000d_ 15 70" xfId="1133"/>
    <cellStyle name="s]_x000d__x000a_load=_x000d__x000a_run=_x000d__x000a_NullPort=None_x000d__x000a_device=HP LaserJet 4 Plus,HPPCL5MS,LPT1:_x000d__x000a__x000d__x000a_[Desktop]_x000d__x000a_Wallpaper=(无)_x000d__x000a_TileWallpaper=0_x000d_ 15 71" xfId="1134"/>
    <cellStyle name="s]_x000d__x000a_load=_x000d__x000a_run=_x000d__x000a_NullPort=None_x000d__x000a_device=HP LaserJet 4 Plus,HPPCL5MS,LPT1:_x000d__x000a__x000d__x000a_[Desktop]_x000d__x000a_Wallpaper=(无)_x000d__x000a_TileWallpaper=0_x000d_ 15 72" xfId="1135"/>
    <cellStyle name="s]_x000d__x000a_load=_x000d__x000a_run=_x000d__x000a_NullPort=None_x000d__x000a_device=HP LaserJet 4 Plus,HPPCL5MS,LPT1:_x000d__x000a__x000d__x000a_[Desktop]_x000d__x000a_Wallpaper=(无)_x000d__x000a_TileWallpaper=0_x000d_ 15 73" xfId="1136"/>
    <cellStyle name="s]_x000d__x000a_load=_x000d__x000a_run=_x000d__x000a_NullPort=None_x000d__x000a_device=HP LaserJet 4 Plus,HPPCL5MS,LPT1:_x000d__x000a__x000d__x000a_[Desktop]_x000d__x000a_Wallpaper=(无)_x000d__x000a_TileWallpaper=0_x000d_ 15 74" xfId="1137"/>
    <cellStyle name="s]_x000d__x000a_load=_x000d__x000a_run=_x000d__x000a_NullPort=None_x000d__x000a_device=HP LaserJet 4 Plus,HPPCL5MS,LPT1:_x000d__x000a__x000d__x000a_[Desktop]_x000d__x000a_Wallpaper=(无)_x000d__x000a_TileWallpaper=0_x000d_ 15 75" xfId="1138"/>
    <cellStyle name="s]_x000d__x000a_load=_x000d__x000a_run=_x000d__x000a_NullPort=None_x000d__x000a_device=HP LaserJet 4 Plus,HPPCL5MS,LPT1:_x000d__x000a__x000d__x000a_[Desktop]_x000d__x000a_Wallpaper=(无)_x000d__x000a_TileWallpaper=0_x000d_ 15 76" xfId="1139"/>
    <cellStyle name="s]_x000d__x000a_load=_x000d__x000a_run=_x000d__x000a_NullPort=None_x000d__x000a_device=HP LaserJet 4 Plus,HPPCL5MS,LPT1:_x000d__x000a__x000d__x000a_[Desktop]_x000d__x000a_Wallpaper=(无)_x000d__x000a_TileWallpaper=0_x000d_ 15 77" xfId="1140"/>
    <cellStyle name="s]_x000d__x000a_load=_x000d__x000a_run=_x000d__x000a_NullPort=None_x000d__x000a_device=HP LaserJet 4 Plus,HPPCL5MS,LPT1:_x000d__x000a__x000d__x000a_[Desktop]_x000d__x000a_Wallpaper=(无)_x000d__x000a_TileWallpaper=0_x000d_ 15 78" xfId="1141"/>
    <cellStyle name="s]_x000d__x000a_load=_x000d__x000a_run=_x000d__x000a_NullPort=None_x000d__x000a_device=HP LaserJet 4 Plus,HPPCL5MS,LPT1:_x000d__x000a__x000d__x000a_[Desktop]_x000d__x000a_Wallpaper=(无)_x000d__x000a_TileWallpaper=0_x000d_ 15 79" xfId="1142"/>
    <cellStyle name="s]_x000d__x000a_load=_x000d__x000a_run=_x000d__x000a_NullPort=None_x000d__x000a_device=HP LaserJet 4 Plus,HPPCL5MS,LPT1:_x000d__x000a__x000d__x000a_[Desktop]_x000d__x000a_Wallpaper=(无)_x000d__x000a_TileWallpaper=0_x000d_ 15 8" xfId="1143"/>
    <cellStyle name="s]_x000d__x000a_load=_x000d__x000a_run=_x000d__x000a_NullPort=None_x000d__x000a_device=HP LaserJet 4 Plus,HPPCL5MS,LPT1:_x000d__x000a__x000d__x000a_[Desktop]_x000d__x000a_Wallpaper=(无)_x000d__x000a_TileWallpaper=0_x000d_ 15 80" xfId="1144"/>
    <cellStyle name="s]_x000d__x000a_load=_x000d__x000a_run=_x000d__x000a_NullPort=None_x000d__x000a_device=HP LaserJet 4 Plus,HPPCL5MS,LPT1:_x000d__x000a__x000d__x000a_[Desktop]_x000d__x000a_Wallpaper=(无)_x000d__x000a_TileWallpaper=0_x000d_ 15 9" xfId="1145"/>
    <cellStyle name="s]_x000d__x000a_load=_x000d__x000a_run=_x000d__x000a_NullPort=None_x000d__x000a_device=HP LaserJet 4 Plus,HPPCL5MS,LPT1:_x000d__x000a__x000d__x000a_[Desktop]_x000d__x000a_Wallpaper=(无)_x000d__x000a_TileWallpaper=0_x000d_ 16" xfId="1146"/>
    <cellStyle name="s]_x000d__x000a_load=_x000d__x000a_run=_x000d__x000a_NullPort=None_x000d__x000a_device=HP LaserJet 4 Plus,HPPCL5MS,LPT1:_x000d__x000a__x000d__x000a_[Desktop]_x000d__x000a_Wallpaper=(无)_x000d__x000a_TileWallpaper=0_x000d_ 16 10" xfId="1147"/>
    <cellStyle name="s]_x000d__x000a_load=_x000d__x000a_run=_x000d__x000a_NullPort=None_x000d__x000a_device=HP LaserJet 4 Plus,HPPCL5MS,LPT1:_x000d__x000a__x000d__x000a_[Desktop]_x000d__x000a_Wallpaper=(无)_x000d__x000a_TileWallpaper=0_x000d_ 16 11" xfId="1148"/>
    <cellStyle name="s]_x000d__x000a_load=_x000d__x000a_run=_x000d__x000a_NullPort=None_x000d__x000a_device=HP LaserJet 4 Plus,HPPCL5MS,LPT1:_x000d__x000a__x000d__x000a_[Desktop]_x000d__x000a_Wallpaper=(无)_x000d__x000a_TileWallpaper=0_x000d_ 16 12" xfId="1149"/>
    <cellStyle name="s]_x000d__x000a_load=_x000d__x000a_run=_x000d__x000a_NullPort=None_x000d__x000a_device=HP LaserJet 4 Plus,HPPCL5MS,LPT1:_x000d__x000a__x000d__x000a_[Desktop]_x000d__x000a_Wallpaper=(无)_x000d__x000a_TileWallpaper=0_x000d_ 16 13" xfId="1150"/>
    <cellStyle name="s]_x000d__x000a_load=_x000d__x000a_run=_x000d__x000a_NullPort=None_x000d__x000a_device=HP LaserJet 4 Plus,HPPCL5MS,LPT1:_x000d__x000a__x000d__x000a_[Desktop]_x000d__x000a_Wallpaper=(无)_x000d__x000a_TileWallpaper=0_x000d_ 16 14" xfId="1151"/>
    <cellStyle name="s]_x000d__x000a_load=_x000d__x000a_run=_x000d__x000a_NullPort=None_x000d__x000a_device=HP LaserJet 4 Plus,HPPCL5MS,LPT1:_x000d__x000a__x000d__x000a_[Desktop]_x000d__x000a_Wallpaper=(无)_x000d__x000a_TileWallpaper=0_x000d_ 16 15" xfId="1152"/>
    <cellStyle name="s]_x000d__x000a_load=_x000d__x000a_run=_x000d__x000a_NullPort=None_x000d__x000a_device=HP LaserJet 4 Plus,HPPCL5MS,LPT1:_x000d__x000a__x000d__x000a_[Desktop]_x000d__x000a_Wallpaper=(无)_x000d__x000a_TileWallpaper=0_x000d_ 16 16" xfId="1153"/>
    <cellStyle name="s]_x000d__x000a_load=_x000d__x000a_run=_x000d__x000a_NullPort=None_x000d__x000a_device=HP LaserJet 4 Plus,HPPCL5MS,LPT1:_x000d__x000a__x000d__x000a_[Desktop]_x000d__x000a_Wallpaper=(无)_x000d__x000a_TileWallpaper=0_x000d_ 16 17" xfId="1154"/>
    <cellStyle name="s]_x000d__x000a_load=_x000d__x000a_run=_x000d__x000a_NullPort=None_x000d__x000a_device=HP LaserJet 4 Plus,HPPCL5MS,LPT1:_x000d__x000a__x000d__x000a_[Desktop]_x000d__x000a_Wallpaper=(无)_x000d__x000a_TileWallpaper=0_x000d_ 16 18" xfId="1155"/>
    <cellStyle name="s]_x000d__x000a_load=_x000d__x000a_run=_x000d__x000a_NullPort=None_x000d__x000a_device=HP LaserJet 4 Plus,HPPCL5MS,LPT1:_x000d__x000a__x000d__x000a_[Desktop]_x000d__x000a_Wallpaper=(无)_x000d__x000a_TileWallpaper=0_x000d_ 16 19" xfId="1156"/>
    <cellStyle name="s]_x000d__x000a_load=_x000d__x000a_run=_x000d__x000a_NullPort=None_x000d__x000a_device=HP LaserJet 4 Plus,HPPCL5MS,LPT1:_x000d__x000a__x000d__x000a_[Desktop]_x000d__x000a_Wallpaper=(无)_x000d__x000a_TileWallpaper=0_x000d_ 16 2" xfId="1157"/>
    <cellStyle name="s]_x000d__x000a_load=_x000d__x000a_run=_x000d__x000a_NullPort=None_x000d__x000a_device=HP LaserJet 4 Plus,HPPCL5MS,LPT1:_x000d__x000a__x000d__x000a_[Desktop]_x000d__x000a_Wallpaper=(无)_x000d__x000a_TileWallpaper=0_x000d_ 16 20" xfId="1158"/>
    <cellStyle name="s]_x000d__x000a_load=_x000d__x000a_run=_x000d__x000a_NullPort=None_x000d__x000a_device=HP LaserJet 4 Plus,HPPCL5MS,LPT1:_x000d__x000a__x000d__x000a_[Desktop]_x000d__x000a_Wallpaper=(无)_x000d__x000a_TileWallpaper=0_x000d_ 16 21" xfId="1159"/>
    <cellStyle name="s]_x000d__x000a_load=_x000d__x000a_run=_x000d__x000a_NullPort=None_x000d__x000a_device=HP LaserJet 4 Plus,HPPCL5MS,LPT1:_x000d__x000a__x000d__x000a_[Desktop]_x000d__x000a_Wallpaper=(无)_x000d__x000a_TileWallpaper=0_x000d_ 16 22" xfId="1160"/>
    <cellStyle name="s]_x000d__x000a_load=_x000d__x000a_run=_x000d__x000a_NullPort=None_x000d__x000a_device=HP LaserJet 4 Plus,HPPCL5MS,LPT1:_x000d__x000a__x000d__x000a_[Desktop]_x000d__x000a_Wallpaper=(无)_x000d__x000a_TileWallpaper=0_x000d_ 16 23" xfId="1161"/>
    <cellStyle name="s]_x000d__x000a_load=_x000d__x000a_run=_x000d__x000a_NullPort=None_x000d__x000a_device=HP LaserJet 4 Plus,HPPCL5MS,LPT1:_x000d__x000a__x000d__x000a_[Desktop]_x000d__x000a_Wallpaper=(无)_x000d__x000a_TileWallpaper=0_x000d_ 16 24" xfId="1162"/>
    <cellStyle name="s]_x000d__x000a_load=_x000d__x000a_run=_x000d__x000a_NullPort=None_x000d__x000a_device=HP LaserJet 4 Plus,HPPCL5MS,LPT1:_x000d__x000a__x000d__x000a_[Desktop]_x000d__x000a_Wallpaper=(无)_x000d__x000a_TileWallpaper=0_x000d_ 16 25" xfId="1163"/>
    <cellStyle name="s]_x000d__x000a_load=_x000d__x000a_run=_x000d__x000a_NullPort=None_x000d__x000a_device=HP LaserJet 4 Plus,HPPCL5MS,LPT1:_x000d__x000a__x000d__x000a_[Desktop]_x000d__x000a_Wallpaper=(无)_x000d__x000a_TileWallpaper=0_x000d_ 16 26" xfId="1164"/>
    <cellStyle name="s]_x000d__x000a_load=_x000d__x000a_run=_x000d__x000a_NullPort=None_x000d__x000a_device=HP LaserJet 4 Plus,HPPCL5MS,LPT1:_x000d__x000a__x000d__x000a_[Desktop]_x000d__x000a_Wallpaper=(无)_x000d__x000a_TileWallpaper=0_x000d_ 16 27" xfId="1165"/>
    <cellStyle name="s]_x000d__x000a_load=_x000d__x000a_run=_x000d__x000a_NullPort=None_x000d__x000a_device=HP LaserJet 4 Plus,HPPCL5MS,LPT1:_x000d__x000a__x000d__x000a_[Desktop]_x000d__x000a_Wallpaper=(无)_x000d__x000a_TileWallpaper=0_x000d_ 16 28" xfId="1166"/>
    <cellStyle name="s]_x000d__x000a_load=_x000d__x000a_run=_x000d__x000a_NullPort=None_x000d__x000a_device=HP LaserJet 4 Plus,HPPCL5MS,LPT1:_x000d__x000a__x000d__x000a_[Desktop]_x000d__x000a_Wallpaper=(无)_x000d__x000a_TileWallpaper=0_x000d_ 16 29" xfId="1167"/>
    <cellStyle name="s]_x000d__x000a_load=_x000d__x000a_run=_x000d__x000a_NullPort=None_x000d__x000a_device=HP LaserJet 4 Plus,HPPCL5MS,LPT1:_x000d__x000a__x000d__x000a_[Desktop]_x000d__x000a_Wallpaper=(无)_x000d__x000a_TileWallpaper=0_x000d_ 16 3" xfId="1168"/>
    <cellStyle name="s]_x000d__x000a_load=_x000d__x000a_run=_x000d__x000a_NullPort=None_x000d__x000a_device=HP LaserJet 4 Plus,HPPCL5MS,LPT1:_x000d__x000a__x000d__x000a_[Desktop]_x000d__x000a_Wallpaper=(无)_x000d__x000a_TileWallpaper=0_x000d_ 16 30" xfId="1169"/>
    <cellStyle name="s]_x000d__x000a_load=_x000d__x000a_run=_x000d__x000a_NullPort=None_x000d__x000a_device=HP LaserJet 4 Plus,HPPCL5MS,LPT1:_x000d__x000a__x000d__x000a_[Desktop]_x000d__x000a_Wallpaper=(无)_x000d__x000a_TileWallpaper=0_x000d_ 16 31" xfId="1170"/>
    <cellStyle name="s]_x000d__x000a_load=_x000d__x000a_run=_x000d__x000a_NullPort=None_x000d__x000a_device=HP LaserJet 4 Plus,HPPCL5MS,LPT1:_x000d__x000a__x000d__x000a_[Desktop]_x000d__x000a_Wallpaper=(无)_x000d__x000a_TileWallpaper=0_x000d_ 16 32" xfId="1171"/>
    <cellStyle name="s]_x000d__x000a_load=_x000d__x000a_run=_x000d__x000a_NullPort=None_x000d__x000a_device=HP LaserJet 4 Plus,HPPCL5MS,LPT1:_x000d__x000a__x000d__x000a_[Desktop]_x000d__x000a_Wallpaper=(无)_x000d__x000a_TileWallpaper=0_x000d_ 16 33" xfId="1172"/>
    <cellStyle name="s]_x000d__x000a_load=_x000d__x000a_run=_x000d__x000a_NullPort=None_x000d__x000a_device=HP LaserJet 4 Plus,HPPCL5MS,LPT1:_x000d__x000a__x000d__x000a_[Desktop]_x000d__x000a_Wallpaper=(无)_x000d__x000a_TileWallpaper=0_x000d_ 16 34" xfId="1173"/>
    <cellStyle name="s]_x000d__x000a_load=_x000d__x000a_run=_x000d__x000a_NullPort=None_x000d__x000a_device=HP LaserJet 4 Plus,HPPCL5MS,LPT1:_x000d__x000a__x000d__x000a_[Desktop]_x000d__x000a_Wallpaper=(无)_x000d__x000a_TileWallpaper=0_x000d_ 16 35" xfId="1174"/>
    <cellStyle name="s]_x000d__x000a_load=_x000d__x000a_run=_x000d__x000a_NullPort=None_x000d__x000a_device=HP LaserJet 4 Plus,HPPCL5MS,LPT1:_x000d__x000a__x000d__x000a_[Desktop]_x000d__x000a_Wallpaper=(无)_x000d__x000a_TileWallpaper=0_x000d_ 16 36" xfId="1175"/>
    <cellStyle name="s]_x000d__x000a_load=_x000d__x000a_run=_x000d__x000a_NullPort=None_x000d__x000a_device=HP LaserJet 4 Plus,HPPCL5MS,LPT1:_x000d__x000a__x000d__x000a_[Desktop]_x000d__x000a_Wallpaper=(无)_x000d__x000a_TileWallpaper=0_x000d_ 16 37" xfId="1176"/>
    <cellStyle name="s]_x000d__x000a_load=_x000d__x000a_run=_x000d__x000a_NullPort=None_x000d__x000a_device=HP LaserJet 4 Plus,HPPCL5MS,LPT1:_x000d__x000a__x000d__x000a_[Desktop]_x000d__x000a_Wallpaper=(无)_x000d__x000a_TileWallpaper=0_x000d_ 16 38" xfId="1177"/>
    <cellStyle name="s]_x000d__x000a_load=_x000d__x000a_run=_x000d__x000a_NullPort=None_x000d__x000a_device=HP LaserJet 4 Plus,HPPCL5MS,LPT1:_x000d__x000a__x000d__x000a_[Desktop]_x000d__x000a_Wallpaper=(无)_x000d__x000a_TileWallpaper=0_x000d_ 16 39" xfId="1178"/>
    <cellStyle name="s]_x000d__x000a_load=_x000d__x000a_run=_x000d__x000a_NullPort=None_x000d__x000a_device=HP LaserJet 4 Plus,HPPCL5MS,LPT1:_x000d__x000a__x000d__x000a_[Desktop]_x000d__x000a_Wallpaper=(无)_x000d__x000a_TileWallpaper=0_x000d_ 16 4" xfId="1179"/>
    <cellStyle name="s]_x000d__x000a_load=_x000d__x000a_run=_x000d__x000a_NullPort=None_x000d__x000a_device=HP LaserJet 4 Plus,HPPCL5MS,LPT1:_x000d__x000a__x000d__x000a_[Desktop]_x000d__x000a_Wallpaper=(无)_x000d__x000a_TileWallpaper=0_x000d_ 16 40" xfId="1180"/>
    <cellStyle name="s]_x000d__x000a_load=_x000d__x000a_run=_x000d__x000a_NullPort=None_x000d__x000a_device=HP LaserJet 4 Plus,HPPCL5MS,LPT1:_x000d__x000a__x000d__x000a_[Desktop]_x000d__x000a_Wallpaper=(无)_x000d__x000a_TileWallpaper=0_x000d_ 16 41" xfId="1181"/>
    <cellStyle name="s]_x000d__x000a_load=_x000d__x000a_run=_x000d__x000a_NullPort=None_x000d__x000a_device=HP LaserJet 4 Plus,HPPCL5MS,LPT1:_x000d__x000a__x000d__x000a_[Desktop]_x000d__x000a_Wallpaper=(无)_x000d__x000a_TileWallpaper=0_x000d_ 16 42" xfId="1182"/>
    <cellStyle name="s]_x000d__x000a_load=_x000d__x000a_run=_x000d__x000a_NullPort=None_x000d__x000a_device=HP LaserJet 4 Plus,HPPCL5MS,LPT1:_x000d__x000a__x000d__x000a_[Desktop]_x000d__x000a_Wallpaper=(无)_x000d__x000a_TileWallpaper=0_x000d_ 16 43" xfId="1183"/>
    <cellStyle name="s]_x000d__x000a_load=_x000d__x000a_run=_x000d__x000a_NullPort=None_x000d__x000a_device=HP LaserJet 4 Plus,HPPCL5MS,LPT1:_x000d__x000a__x000d__x000a_[Desktop]_x000d__x000a_Wallpaper=(无)_x000d__x000a_TileWallpaper=0_x000d_ 16 44" xfId="1184"/>
    <cellStyle name="s]_x000d__x000a_load=_x000d__x000a_run=_x000d__x000a_NullPort=None_x000d__x000a_device=HP LaserJet 4 Plus,HPPCL5MS,LPT1:_x000d__x000a__x000d__x000a_[Desktop]_x000d__x000a_Wallpaper=(无)_x000d__x000a_TileWallpaper=0_x000d_ 16 45" xfId="1185"/>
    <cellStyle name="s]_x000d__x000a_load=_x000d__x000a_run=_x000d__x000a_NullPort=None_x000d__x000a_device=HP LaserJet 4 Plus,HPPCL5MS,LPT1:_x000d__x000a__x000d__x000a_[Desktop]_x000d__x000a_Wallpaper=(无)_x000d__x000a_TileWallpaper=0_x000d_ 16 46" xfId="1186"/>
    <cellStyle name="s]_x000d__x000a_load=_x000d__x000a_run=_x000d__x000a_NullPort=None_x000d__x000a_device=HP LaserJet 4 Plus,HPPCL5MS,LPT1:_x000d__x000a__x000d__x000a_[Desktop]_x000d__x000a_Wallpaper=(无)_x000d__x000a_TileWallpaper=0_x000d_ 16 47" xfId="1187"/>
    <cellStyle name="s]_x000d__x000a_load=_x000d__x000a_run=_x000d__x000a_NullPort=None_x000d__x000a_device=HP LaserJet 4 Plus,HPPCL5MS,LPT1:_x000d__x000a__x000d__x000a_[Desktop]_x000d__x000a_Wallpaper=(无)_x000d__x000a_TileWallpaper=0_x000d_ 16 48" xfId="1188"/>
    <cellStyle name="s]_x000d__x000a_load=_x000d__x000a_run=_x000d__x000a_NullPort=None_x000d__x000a_device=HP LaserJet 4 Plus,HPPCL5MS,LPT1:_x000d__x000a__x000d__x000a_[Desktop]_x000d__x000a_Wallpaper=(无)_x000d__x000a_TileWallpaper=0_x000d_ 16 49" xfId="1189"/>
    <cellStyle name="s]_x000d__x000a_load=_x000d__x000a_run=_x000d__x000a_NullPort=None_x000d__x000a_device=HP LaserJet 4 Plus,HPPCL5MS,LPT1:_x000d__x000a__x000d__x000a_[Desktop]_x000d__x000a_Wallpaper=(无)_x000d__x000a_TileWallpaper=0_x000d_ 16 5" xfId="1190"/>
    <cellStyle name="s]_x000d__x000a_load=_x000d__x000a_run=_x000d__x000a_NullPort=None_x000d__x000a_device=HP LaserJet 4 Plus,HPPCL5MS,LPT1:_x000d__x000a__x000d__x000a_[Desktop]_x000d__x000a_Wallpaper=(无)_x000d__x000a_TileWallpaper=0_x000d_ 16 50" xfId="1191"/>
    <cellStyle name="s]_x000d__x000a_load=_x000d__x000a_run=_x000d__x000a_NullPort=None_x000d__x000a_device=HP LaserJet 4 Plus,HPPCL5MS,LPT1:_x000d__x000a__x000d__x000a_[Desktop]_x000d__x000a_Wallpaper=(无)_x000d__x000a_TileWallpaper=0_x000d_ 16 51" xfId="1192"/>
    <cellStyle name="s]_x000d__x000a_load=_x000d__x000a_run=_x000d__x000a_NullPort=None_x000d__x000a_device=HP LaserJet 4 Plus,HPPCL5MS,LPT1:_x000d__x000a__x000d__x000a_[Desktop]_x000d__x000a_Wallpaper=(无)_x000d__x000a_TileWallpaper=0_x000d_ 16 52" xfId="1193"/>
    <cellStyle name="s]_x000d__x000a_load=_x000d__x000a_run=_x000d__x000a_NullPort=None_x000d__x000a_device=HP LaserJet 4 Plus,HPPCL5MS,LPT1:_x000d__x000a__x000d__x000a_[Desktop]_x000d__x000a_Wallpaper=(无)_x000d__x000a_TileWallpaper=0_x000d_ 16 53" xfId="1194"/>
    <cellStyle name="s]_x000d__x000a_load=_x000d__x000a_run=_x000d__x000a_NullPort=None_x000d__x000a_device=HP LaserJet 4 Plus,HPPCL5MS,LPT1:_x000d__x000a__x000d__x000a_[Desktop]_x000d__x000a_Wallpaper=(无)_x000d__x000a_TileWallpaper=0_x000d_ 16 54" xfId="1195"/>
    <cellStyle name="s]_x000d__x000a_load=_x000d__x000a_run=_x000d__x000a_NullPort=None_x000d__x000a_device=HP LaserJet 4 Plus,HPPCL5MS,LPT1:_x000d__x000a__x000d__x000a_[Desktop]_x000d__x000a_Wallpaper=(无)_x000d__x000a_TileWallpaper=0_x000d_ 16 55" xfId="1196"/>
    <cellStyle name="s]_x000d__x000a_load=_x000d__x000a_run=_x000d__x000a_NullPort=None_x000d__x000a_device=HP LaserJet 4 Plus,HPPCL5MS,LPT1:_x000d__x000a__x000d__x000a_[Desktop]_x000d__x000a_Wallpaper=(无)_x000d__x000a_TileWallpaper=0_x000d_ 16 56" xfId="1197"/>
    <cellStyle name="s]_x000d__x000a_load=_x000d__x000a_run=_x000d__x000a_NullPort=None_x000d__x000a_device=HP LaserJet 4 Plus,HPPCL5MS,LPT1:_x000d__x000a__x000d__x000a_[Desktop]_x000d__x000a_Wallpaper=(无)_x000d__x000a_TileWallpaper=0_x000d_ 16 57" xfId="1198"/>
    <cellStyle name="s]_x000d__x000a_load=_x000d__x000a_run=_x000d__x000a_NullPort=None_x000d__x000a_device=HP LaserJet 4 Plus,HPPCL5MS,LPT1:_x000d__x000a__x000d__x000a_[Desktop]_x000d__x000a_Wallpaper=(无)_x000d__x000a_TileWallpaper=0_x000d_ 16 58" xfId="1199"/>
    <cellStyle name="s]_x000d__x000a_load=_x000d__x000a_run=_x000d__x000a_NullPort=None_x000d__x000a_device=HP LaserJet 4 Plus,HPPCL5MS,LPT1:_x000d__x000a__x000d__x000a_[Desktop]_x000d__x000a_Wallpaper=(无)_x000d__x000a_TileWallpaper=0_x000d_ 16 59" xfId="1200"/>
    <cellStyle name="s]_x000d__x000a_load=_x000d__x000a_run=_x000d__x000a_NullPort=None_x000d__x000a_device=HP LaserJet 4 Plus,HPPCL5MS,LPT1:_x000d__x000a__x000d__x000a_[Desktop]_x000d__x000a_Wallpaper=(无)_x000d__x000a_TileWallpaper=0_x000d_ 16 6" xfId="1201"/>
    <cellStyle name="s]_x000d__x000a_load=_x000d__x000a_run=_x000d__x000a_NullPort=None_x000d__x000a_device=HP LaserJet 4 Plus,HPPCL5MS,LPT1:_x000d__x000a__x000d__x000a_[Desktop]_x000d__x000a_Wallpaper=(无)_x000d__x000a_TileWallpaper=0_x000d_ 16 60" xfId="1202"/>
    <cellStyle name="s]_x000d__x000a_load=_x000d__x000a_run=_x000d__x000a_NullPort=None_x000d__x000a_device=HP LaserJet 4 Plus,HPPCL5MS,LPT1:_x000d__x000a__x000d__x000a_[Desktop]_x000d__x000a_Wallpaper=(无)_x000d__x000a_TileWallpaper=0_x000d_ 16 61" xfId="1203"/>
    <cellStyle name="s]_x000d__x000a_load=_x000d__x000a_run=_x000d__x000a_NullPort=None_x000d__x000a_device=HP LaserJet 4 Plus,HPPCL5MS,LPT1:_x000d__x000a__x000d__x000a_[Desktop]_x000d__x000a_Wallpaper=(无)_x000d__x000a_TileWallpaper=0_x000d_ 16 62" xfId="1204"/>
    <cellStyle name="s]_x000d__x000a_load=_x000d__x000a_run=_x000d__x000a_NullPort=None_x000d__x000a_device=HP LaserJet 4 Plus,HPPCL5MS,LPT1:_x000d__x000a__x000d__x000a_[Desktop]_x000d__x000a_Wallpaper=(无)_x000d__x000a_TileWallpaper=0_x000d_ 16 63" xfId="1205"/>
    <cellStyle name="s]_x000d__x000a_load=_x000d__x000a_run=_x000d__x000a_NullPort=None_x000d__x000a_device=HP LaserJet 4 Plus,HPPCL5MS,LPT1:_x000d__x000a__x000d__x000a_[Desktop]_x000d__x000a_Wallpaper=(无)_x000d__x000a_TileWallpaper=0_x000d_ 16 64" xfId="1206"/>
    <cellStyle name="s]_x000d__x000a_load=_x000d__x000a_run=_x000d__x000a_NullPort=None_x000d__x000a_device=HP LaserJet 4 Plus,HPPCL5MS,LPT1:_x000d__x000a__x000d__x000a_[Desktop]_x000d__x000a_Wallpaper=(无)_x000d__x000a_TileWallpaper=0_x000d_ 16 65" xfId="1207"/>
    <cellStyle name="s]_x000d__x000a_load=_x000d__x000a_run=_x000d__x000a_NullPort=None_x000d__x000a_device=HP LaserJet 4 Plus,HPPCL5MS,LPT1:_x000d__x000a__x000d__x000a_[Desktop]_x000d__x000a_Wallpaper=(无)_x000d__x000a_TileWallpaper=0_x000d_ 16 66" xfId="1208"/>
    <cellStyle name="s]_x000d__x000a_load=_x000d__x000a_run=_x000d__x000a_NullPort=None_x000d__x000a_device=HP LaserJet 4 Plus,HPPCL5MS,LPT1:_x000d__x000a__x000d__x000a_[Desktop]_x000d__x000a_Wallpaper=(无)_x000d__x000a_TileWallpaper=0_x000d_ 16 67" xfId="1209"/>
    <cellStyle name="s]_x000d__x000a_load=_x000d__x000a_run=_x000d__x000a_NullPort=None_x000d__x000a_device=HP LaserJet 4 Plus,HPPCL5MS,LPT1:_x000d__x000a__x000d__x000a_[Desktop]_x000d__x000a_Wallpaper=(无)_x000d__x000a_TileWallpaper=0_x000d_ 16 68" xfId="1210"/>
    <cellStyle name="s]_x000d__x000a_load=_x000d__x000a_run=_x000d__x000a_NullPort=None_x000d__x000a_device=HP LaserJet 4 Plus,HPPCL5MS,LPT1:_x000d__x000a__x000d__x000a_[Desktop]_x000d__x000a_Wallpaper=(无)_x000d__x000a_TileWallpaper=0_x000d_ 16 69" xfId="1211"/>
    <cellStyle name="s]_x000d__x000a_load=_x000d__x000a_run=_x000d__x000a_NullPort=None_x000d__x000a_device=HP LaserJet 4 Plus,HPPCL5MS,LPT1:_x000d__x000a__x000d__x000a_[Desktop]_x000d__x000a_Wallpaper=(无)_x000d__x000a_TileWallpaper=0_x000d_ 16 7" xfId="1212"/>
    <cellStyle name="s]_x000d__x000a_load=_x000d__x000a_run=_x000d__x000a_NullPort=None_x000d__x000a_device=HP LaserJet 4 Plus,HPPCL5MS,LPT1:_x000d__x000a__x000d__x000a_[Desktop]_x000d__x000a_Wallpaper=(无)_x000d__x000a_TileWallpaper=0_x000d_ 16 70" xfId="1213"/>
    <cellStyle name="s]_x000d__x000a_load=_x000d__x000a_run=_x000d__x000a_NullPort=None_x000d__x000a_device=HP LaserJet 4 Plus,HPPCL5MS,LPT1:_x000d__x000a__x000d__x000a_[Desktop]_x000d__x000a_Wallpaper=(无)_x000d__x000a_TileWallpaper=0_x000d_ 16 71" xfId="1214"/>
    <cellStyle name="s]_x000d__x000a_load=_x000d__x000a_run=_x000d__x000a_NullPort=None_x000d__x000a_device=HP LaserJet 4 Plus,HPPCL5MS,LPT1:_x000d__x000a__x000d__x000a_[Desktop]_x000d__x000a_Wallpaper=(无)_x000d__x000a_TileWallpaper=0_x000d_ 16 72" xfId="1215"/>
    <cellStyle name="s]_x000d__x000a_load=_x000d__x000a_run=_x000d__x000a_NullPort=None_x000d__x000a_device=HP LaserJet 4 Plus,HPPCL5MS,LPT1:_x000d__x000a__x000d__x000a_[Desktop]_x000d__x000a_Wallpaper=(无)_x000d__x000a_TileWallpaper=0_x000d_ 16 73" xfId="1216"/>
    <cellStyle name="s]_x000d__x000a_load=_x000d__x000a_run=_x000d__x000a_NullPort=None_x000d__x000a_device=HP LaserJet 4 Plus,HPPCL5MS,LPT1:_x000d__x000a__x000d__x000a_[Desktop]_x000d__x000a_Wallpaper=(无)_x000d__x000a_TileWallpaper=0_x000d_ 16 74" xfId="1217"/>
    <cellStyle name="s]_x000d__x000a_load=_x000d__x000a_run=_x000d__x000a_NullPort=None_x000d__x000a_device=HP LaserJet 4 Plus,HPPCL5MS,LPT1:_x000d__x000a__x000d__x000a_[Desktop]_x000d__x000a_Wallpaper=(无)_x000d__x000a_TileWallpaper=0_x000d_ 16 75" xfId="1218"/>
    <cellStyle name="s]_x000d__x000a_load=_x000d__x000a_run=_x000d__x000a_NullPort=None_x000d__x000a_device=HP LaserJet 4 Plus,HPPCL5MS,LPT1:_x000d__x000a__x000d__x000a_[Desktop]_x000d__x000a_Wallpaper=(无)_x000d__x000a_TileWallpaper=0_x000d_ 16 76" xfId="1219"/>
    <cellStyle name="s]_x000d__x000a_load=_x000d__x000a_run=_x000d__x000a_NullPort=None_x000d__x000a_device=HP LaserJet 4 Plus,HPPCL5MS,LPT1:_x000d__x000a__x000d__x000a_[Desktop]_x000d__x000a_Wallpaper=(无)_x000d__x000a_TileWallpaper=0_x000d_ 16 77" xfId="1220"/>
    <cellStyle name="s]_x000d__x000a_load=_x000d__x000a_run=_x000d__x000a_NullPort=None_x000d__x000a_device=HP LaserJet 4 Plus,HPPCL5MS,LPT1:_x000d__x000a__x000d__x000a_[Desktop]_x000d__x000a_Wallpaper=(无)_x000d__x000a_TileWallpaper=0_x000d_ 16 78" xfId="1221"/>
    <cellStyle name="s]_x000d__x000a_load=_x000d__x000a_run=_x000d__x000a_NullPort=None_x000d__x000a_device=HP LaserJet 4 Plus,HPPCL5MS,LPT1:_x000d__x000a__x000d__x000a_[Desktop]_x000d__x000a_Wallpaper=(无)_x000d__x000a_TileWallpaper=0_x000d_ 16 79" xfId="1222"/>
    <cellStyle name="s]_x000d__x000a_load=_x000d__x000a_run=_x000d__x000a_NullPort=None_x000d__x000a_device=HP LaserJet 4 Plus,HPPCL5MS,LPT1:_x000d__x000a__x000d__x000a_[Desktop]_x000d__x000a_Wallpaper=(无)_x000d__x000a_TileWallpaper=0_x000d_ 16 8" xfId="1223"/>
    <cellStyle name="s]_x000d__x000a_load=_x000d__x000a_run=_x000d__x000a_NullPort=None_x000d__x000a_device=HP LaserJet 4 Plus,HPPCL5MS,LPT1:_x000d__x000a__x000d__x000a_[Desktop]_x000d__x000a_Wallpaper=(无)_x000d__x000a_TileWallpaper=0_x000d_ 16 80" xfId="1224"/>
    <cellStyle name="s]_x000d__x000a_load=_x000d__x000a_run=_x000d__x000a_NullPort=None_x000d__x000a_device=HP LaserJet 4 Plus,HPPCL5MS,LPT1:_x000d__x000a__x000d__x000a_[Desktop]_x000d__x000a_Wallpaper=(无)_x000d__x000a_TileWallpaper=0_x000d_ 16 9" xfId="1225"/>
    <cellStyle name="s]_x000d__x000a_load=_x000d__x000a_run=_x000d__x000a_NullPort=None_x000d__x000a_device=HP LaserJet 4 Plus,HPPCL5MS,LPT1:_x000d__x000a__x000d__x000a_[Desktop]_x000d__x000a_Wallpaper=(无)_x000d__x000a_TileWallpaper=0_x000d_ 17" xfId="1226"/>
    <cellStyle name="s]_x000d__x000a_load=_x000d__x000a_run=_x000d__x000a_NullPort=None_x000d__x000a_device=HP LaserJet 4 Plus,HPPCL5MS,LPT1:_x000d__x000a__x000d__x000a_[Desktop]_x000d__x000a_Wallpaper=(无)_x000d__x000a_TileWallpaper=0_x000d_ 17 10" xfId="1227"/>
    <cellStyle name="s]_x000d__x000a_load=_x000d__x000a_run=_x000d__x000a_NullPort=None_x000d__x000a_device=HP LaserJet 4 Plus,HPPCL5MS,LPT1:_x000d__x000a__x000d__x000a_[Desktop]_x000d__x000a_Wallpaper=(无)_x000d__x000a_TileWallpaper=0_x000d_ 17 11" xfId="1228"/>
    <cellStyle name="s]_x000d__x000a_load=_x000d__x000a_run=_x000d__x000a_NullPort=None_x000d__x000a_device=HP LaserJet 4 Plus,HPPCL5MS,LPT1:_x000d__x000a__x000d__x000a_[Desktop]_x000d__x000a_Wallpaper=(无)_x000d__x000a_TileWallpaper=0_x000d_ 17 12" xfId="1229"/>
    <cellStyle name="s]_x000d__x000a_load=_x000d__x000a_run=_x000d__x000a_NullPort=None_x000d__x000a_device=HP LaserJet 4 Plus,HPPCL5MS,LPT1:_x000d__x000a__x000d__x000a_[Desktop]_x000d__x000a_Wallpaper=(无)_x000d__x000a_TileWallpaper=0_x000d_ 17 13" xfId="1230"/>
    <cellStyle name="s]_x000d__x000a_load=_x000d__x000a_run=_x000d__x000a_NullPort=None_x000d__x000a_device=HP LaserJet 4 Plus,HPPCL5MS,LPT1:_x000d__x000a__x000d__x000a_[Desktop]_x000d__x000a_Wallpaper=(无)_x000d__x000a_TileWallpaper=0_x000d_ 17 14" xfId="1231"/>
    <cellStyle name="s]_x000d__x000a_load=_x000d__x000a_run=_x000d__x000a_NullPort=None_x000d__x000a_device=HP LaserJet 4 Plus,HPPCL5MS,LPT1:_x000d__x000a__x000d__x000a_[Desktop]_x000d__x000a_Wallpaper=(无)_x000d__x000a_TileWallpaper=0_x000d_ 17 15" xfId="1232"/>
    <cellStyle name="s]_x000d__x000a_load=_x000d__x000a_run=_x000d__x000a_NullPort=None_x000d__x000a_device=HP LaserJet 4 Plus,HPPCL5MS,LPT1:_x000d__x000a__x000d__x000a_[Desktop]_x000d__x000a_Wallpaper=(无)_x000d__x000a_TileWallpaper=0_x000d_ 17 16" xfId="1233"/>
    <cellStyle name="s]_x000d__x000a_load=_x000d__x000a_run=_x000d__x000a_NullPort=None_x000d__x000a_device=HP LaserJet 4 Plus,HPPCL5MS,LPT1:_x000d__x000a__x000d__x000a_[Desktop]_x000d__x000a_Wallpaper=(无)_x000d__x000a_TileWallpaper=0_x000d_ 17 17" xfId="1234"/>
    <cellStyle name="s]_x000d__x000a_load=_x000d__x000a_run=_x000d__x000a_NullPort=None_x000d__x000a_device=HP LaserJet 4 Plus,HPPCL5MS,LPT1:_x000d__x000a__x000d__x000a_[Desktop]_x000d__x000a_Wallpaper=(无)_x000d__x000a_TileWallpaper=0_x000d_ 17 18" xfId="1235"/>
    <cellStyle name="s]_x000d__x000a_load=_x000d__x000a_run=_x000d__x000a_NullPort=None_x000d__x000a_device=HP LaserJet 4 Plus,HPPCL5MS,LPT1:_x000d__x000a__x000d__x000a_[Desktop]_x000d__x000a_Wallpaper=(无)_x000d__x000a_TileWallpaper=0_x000d_ 17 19" xfId="1236"/>
    <cellStyle name="s]_x000d__x000a_load=_x000d__x000a_run=_x000d__x000a_NullPort=None_x000d__x000a_device=HP LaserJet 4 Plus,HPPCL5MS,LPT1:_x000d__x000a__x000d__x000a_[Desktop]_x000d__x000a_Wallpaper=(无)_x000d__x000a_TileWallpaper=0_x000d_ 17 2" xfId="1237"/>
    <cellStyle name="s]_x000d__x000a_load=_x000d__x000a_run=_x000d__x000a_NullPort=None_x000d__x000a_device=HP LaserJet 4 Plus,HPPCL5MS,LPT1:_x000d__x000a__x000d__x000a_[Desktop]_x000d__x000a_Wallpaper=(无)_x000d__x000a_TileWallpaper=0_x000d_ 17 20" xfId="1238"/>
    <cellStyle name="s]_x000d__x000a_load=_x000d__x000a_run=_x000d__x000a_NullPort=None_x000d__x000a_device=HP LaserJet 4 Plus,HPPCL5MS,LPT1:_x000d__x000a__x000d__x000a_[Desktop]_x000d__x000a_Wallpaper=(无)_x000d__x000a_TileWallpaper=0_x000d_ 17 21" xfId="1239"/>
    <cellStyle name="s]_x000d__x000a_load=_x000d__x000a_run=_x000d__x000a_NullPort=None_x000d__x000a_device=HP LaserJet 4 Plus,HPPCL5MS,LPT1:_x000d__x000a__x000d__x000a_[Desktop]_x000d__x000a_Wallpaper=(无)_x000d__x000a_TileWallpaper=0_x000d_ 17 22" xfId="1240"/>
    <cellStyle name="s]_x000d__x000a_load=_x000d__x000a_run=_x000d__x000a_NullPort=None_x000d__x000a_device=HP LaserJet 4 Plus,HPPCL5MS,LPT1:_x000d__x000a__x000d__x000a_[Desktop]_x000d__x000a_Wallpaper=(无)_x000d__x000a_TileWallpaper=0_x000d_ 17 23" xfId="1241"/>
    <cellStyle name="s]_x000d__x000a_load=_x000d__x000a_run=_x000d__x000a_NullPort=None_x000d__x000a_device=HP LaserJet 4 Plus,HPPCL5MS,LPT1:_x000d__x000a__x000d__x000a_[Desktop]_x000d__x000a_Wallpaper=(无)_x000d__x000a_TileWallpaper=0_x000d_ 17 24" xfId="1242"/>
    <cellStyle name="s]_x000d__x000a_load=_x000d__x000a_run=_x000d__x000a_NullPort=None_x000d__x000a_device=HP LaserJet 4 Plus,HPPCL5MS,LPT1:_x000d__x000a__x000d__x000a_[Desktop]_x000d__x000a_Wallpaper=(无)_x000d__x000a_TileWallpaper=0_x000d_ 17 25" xfId="1243"/>
    <cellStyle name="s]_x000d__x000a_load=_x000d__x000a_run=_x000d__x000a_NullPort=None_x000d__x000a_device=HP LaserJet 4 Plus,HPPCL5MS,LPT1:_x000d__x000a__x000d__x000a_[Desktop]_x000d__x000a_Wallpaper=(无)_x000d__x000a_TileWallpaper=0_x000d_ 17 26" xfId="1244"/>
    <cellStyle name="s]_x000d__x000a_load=_x000d__x000a_run=_x000d__x000a_NullPort=None_x000d__x000a_device=HP LaserJet 4 Plus,HPPCL5MS,LPT1:_x000d__x000a__x000d__x000a_[Desktop]_x000d__x000a_Wallpaper=(无)_x000d__x000a_TileWallpaper=0_x000d_ 17 27" xfId="1245"/>
    <cellStyle name="s]_x000d__x000a_load=_x000d__x000a_run=_x000d__x000a_NullPort=None_x000d__x000a_device=HP LaserJet 4 Plus,HPPCL5MS,LPT1:_x000d__x000a__x000d__x000a_[Desktop]_x000d__x000a_Wallpaper=(无)_x000d__x000a_TileWallpaper=0_x000d_ 17 28" xfId="1246"/>
    <cellStyle name="s]_x000d__x000a_load=_x000d__x000a_run=_x000d__x000a_NullPort=None_x000d__x000a_device=HP LaserJet 4 Plus,HPPCL5MS,LPT1:_x000d__x000a__x000d__x000a_[Desktop]_x000d__x000a_Wallpaper=(无)_x000d__x000a_TileWallpaper=0_x000d_ 17 29" xfId="1247"/>
    <cellStyle name="s]_x000d__x000a_load=_x000d__x000a_run=_x000d__x000a_NullPort=None_x000d__x000a_device=HP LaserJet 4 Plus,HPPCL5MS,LPT1:_x000d__x000a__x000d__x000a_[Desktop]_x000d__x000a_Wallpaper=(无)_x000d__x000a_TileWallpaper=0_x000d_ 17 3" xfId="1248"/>
    <cellStyle name="s]_x000d__x000a_load=_x000d__x000a_run=_x000d__x000a_NullPort=None_x000d__x000a_device=HP LaserJet 4 Plus,HPPCL5MS,LPT1:_x000d__x000a__x000d__x000a_[Desktop]_x000d__x000a_Wallpaper=(无)_x000d__x000a_TileWallpaper=0_x000d_ 17 30" xfId="1249"/>
    <cellStyle name="s]_x000d__x000a_load=_x000d__x000a_run=_x000d__x000a_NullPort=None_x000d__x000a_device=HP LaserJet 4 Plus,HPPCL5MS,LPT1:_x000d__x000a__x000d__x000a_[Desktop]_x000d__x000a_Wallpaper=(无)_x000d__x000a_TileWallpaper=0_x000d_ 17 31" xfId="1250"/>
    <cellStyle name="s]_x000d__x000a_load=_x000d__x000a_run=_x000d__x000a_NullPort=None_x000d__x000a_device=HP LaserJet 4 Plus,HPPCL5MS,LPT1:_x000d__x000a__x000d__x000a_[Desktop]_x000d__x000a_Wallpaper=(无)_x000d__x000a_TileWallpaper=0_x000d_ 17 32" xfId="1251"/>
    <cellStyle name="s]_x000d__x000a_load=_x000d__x000a_run=_x000d__x000a_NullPort=None_x000d__x000a_device=HP LaserJet 4 Plus,HPPCL5MS,LPT1:_x000d__x000a__x000d__x000a_[Desktop]_x000d__x000a_Wallpaper=(无)_x000d__x000a_TileWallpaper=0_x000d_ 17 33" xfId="1252"/>
    <cellStyle name="s]_x000d__x000a_load=_x000d__x000a_run=_x000d__x000a_NullPort=None_x000d__x000a_device=HP LaserJet 4 Plus,HPPCL5MS,LPT1:_x000d__x000a__x000d__x000a_[Desktop]_x000d__x000a_Wallpaper=(无)_x000d__x000a_TileWallpaper=0_x000d_ 17 34" xfId="1253"/>
    <cellStyle name="s]_x000d__x000a_load=_x000d__x000a_run=_x000d__x000a_NullPort=None_x000d__x000a_device=HP LaserJet 4 Plus,HPPCL5MS,LPT1:_x000d__x000a__x000d__x000a_[Desktop]_x000d__x000a_Wallpaper=(无)_x000d__x000a_TileWallpaper=0_x000d_ 17 35" xfId="1254"/>
    <cellStyle name="s]_x000d__x000a_load=_x000d__x000a_run=_x000d__x000a_NullPort=None_x000d__x000a_device=HP LaserJet 4 Plus,HPPCL5MS,LPT1:_x000d__x000a__x000d__x000a_[Desktop]_x000d__x000a_Wallpaper=(无)_x000d__x000a_TileWallpaper=0_x000d_ 17 36" xfId="1255"/>
    <cellStyle name="s]_x000d__x000a_load=_x000d__x000a_run=_x000d__x000a_NullPort=None_x000d__x000a_device=HP LaserJet 4 Plus,HPPCL5MS,LPT1:_x000d__x000a__x000d__x000a_[Desktop]_x000d__x000a_Wallpaper=(无)_x000d__x000a_TileWallpaper=0_x000d_ 17 37" xfId="1256"/>
    <cellStyle name="s]_x000d__x000a_load=_x000d__x000a_run=_x000d__x000a_NullPort=None_x000d__x000a_device=HP LaserJet 4 Plus,HPPCL5MS,LPT1:_x000d__x000a__x000d__x000a_[Desktop]_x000d__x000a_Wallpaper=(无)_x000d__x000a_TileWallpaper=0_x000d_ 17 38" xfId="1257"/>
    <cellStyle name="s]_x000d__x000a_load=_x000d__x000a_run=_x000d__x000a_NullPort=None_x000d__x000a_device=HP LaserJet 4 Plus,HPPCL5MS,LPT1:_x000d__x000a__x000d__x000a_[Desktop]_x000d__x000a_Wallpaper=(无)_x000d__x000a_TileWallpaper=0_x000d_ 17 39" xfId="1258"/>
    <cellStyle name="s]_x000d__x000a_load=_x000d__x000a_run=_x000d__x000a_NullPort=None_x000d__x000a_device=HP LaserJet 4 Plus,HPPCL5MS,LPT1:_x000d__x000a__x000d__x000a_[Desktop]_x000d__x000a_Wallpaper=(无)_x000d__x000a_TileWallpaper=0_x000d_ 17 4" xfId="1259"/>
    <cellStyle name="s]_x000d__x000a_load=_x000d__x000a_run=_x000d__x000a_NullPort=None_x000d__x000a_device=HP LaserJet 4 Plus,HPPCL5MS,LPT1:_x000d__x000a__x000d__x000a_[Desktop]_x000d__x000a_Wallpaper=(无)_x000d__x000a_TileWallpaper=0_x000d_ 17 40" xfId="1260"/>
    <cellStyle name="s]_x000d__x000a_load=_x000d__x000a_run=_x000d__x000a_NullPort=None_x000d__x000a_device=HP LaserJet 4 Plus,HPPCL5MS,LPT1:_x000d__x000a__x000d__x000a_[Desktop]_x000d__x000a_Wallpaper=(无)_x000d__x000a_TileWallpaper=0_x000d_ 17 41" xfId="1261"/>
    <cellStyle name="s]_x000d__x000a_load=_x000d__x000a_run=_x000d__x000a_NullPort=None_x000d__x000a_device=HP LaserJet 4 Plus,HPPCL5MS,LPT1:_x000d__x000a__x000d__x000a_[Desktop]_x000d__x000a_Wallpaper=(无)_x000d__x000a_TileWallpaper=0_x000d_ 17 42" xfId="1262"/>
    <cellStyle name="s]_x000d__x000a_load=_x000d__x000a_run=_x000d__x000a_NullPort=None_x000d__x000a_device=HP LaserJet 4 Plus,HPPCL5MS,LPT1:_x000d__x000a__x000d__x000a_[Desktop]_x000d__x000a_Wallpaper=(无)_x000d__x000a_TileWallpaper=0_x000d_ 17 43" xfId="1263"/>
    <cellStyle name="s]_x000d__x000a_load=_x000d__x000a_run=_x000d__x000a_NullPort=None_x000d__x000a_device=HP LaserJet 4 Plus,HPPCL5MS,LPT1:_x000d__x000a__x000d__x000a_[Desktop]_x000d__x000a_Wallpaper=(无)_x000d__x000a_TileWallpaper=0_x000d_ 17 44" xfId="1264"/>
    <cellStyle name="s]_x000d__x000a_load=_x000d__x000a_run=_x000d__x000a_NullPort=None_x000d__x000a_device=HP LaserJet 4 Plus,HPPCL5MS,LPT1:_x000d__x000a__x000d__x000a_[Desktop]_x000d__x000a_Wallpaper=(无)_x000d__x000a_TileWallpaper=0_x000d_ 17 45" xfId="1265"/>
    <cellStyle name="s]_x000d__x000a_load=_x000d__x000a_run=_x000d__x000a_NullPort=None_x000d__x000a_device=HP LaserJet 4 Plus,HPPCL5MS,LPT1:_x000d__x000a__x000d__x000a_[Desktop]_x000d__x000a_Wallpaper=(无)_x000d__x000a_TileWallpaper=0_x000d_ 17 46" xfId="1266"/>
    <cellStyle name="s]_x000d__x000a_load=_x000d__x000a_run=_x000d__x000a_NullPort=None_x000d__x000a_device=HP LaserJet 4 Plus,HPPCL5MS,LPT1:_x000d__x000a__x000d__x000a_[Desktop]_x000d__x000a_Wallpaper=(无)_x000d__x000a_TileWallpaper=0_x000d_ 17 47" xfId="1267"/>
    <cellStyle name="s]_x000d__x000a_load=_x000d__x000a_run=_x000d__x000a_NullPort=None_x000d__x000a_device=HP LaserJet 4 Plus,HPPCL5MS,LPT1:_x000d__x000a__x000d__x000a_[Desktop]_x000d__x000a_Wallpaper=(无)_x000d__x000a_TileWallpaper=0_x000d_ 17 48" xfId="1268"/>
    <cellStyle name="s]_x000d__x000a_load=_x000d__x000a_run=_x000d__x000a_NullPort=None_x000d__x000a_device=HP LaserJet 4 Plus,HPPCL5MS,LPT1:_x000d__x000a__x000d__x000a_[Desktop]_x000d__x000a_Wallpaper=(无)_x000d__x000a_TileWallpaper=0_x000d_ 17 49" xfId="1269"/>
    <cellStyle name="s]_x000d__x000a_load=_x000d__x000a_run=_x000d__x000a_NullPort=None_x000d__x000a_device=HP LaserJet 4 Plus,HPPCL5MS,LPT1:_x000d__x000a__x000d__x000a_[Desktop]_x000d__x000a_Wallpaper=(无)_x000d__x000a_TileWallpaper=0_x000d_ 17 5" xfId="1270"/>
    <cellStyle name="s]_x000d__x000a_load=_x000d__x000a_run=_x000d__x000a_NullPort=None_x000d__x000a_device=HP LaserJet 4 Plus,HPPCL5MS,LPT1:_x000d__x000a__x000d__x000a_[Desktop]_x000d__x000a_Wallpaper=(无)_x000d__x000a_TileWallpaper=0_x000d_ 17 50" xfId="1271"/>
    <cellStyle name="s]_x000d__x000a_load=_x000d__x000a_run=_x000d__x000a_NullPort=None_x000d__x000a_device=HP LaserJet 4 Plus,HPPCL5MS,LPT1:_x000d__x000a__x000d__x000a_[Desktop]_x000d__x000a_Wallpaper=(无)_x000d__x000a_TileWallpaper=0_x000d_ 17 51" xfId="1272"/>
    <cellStyle name="s]_x000d__x000a_load=_x000d__x000a_run=_x000d__x000a_NullPort=None_x000d__x000a_device=HP LaserJet 4 Plus,HPPCL5MS,LPT1:_x000d__x000a__x000d__x000a_[Desktop]_x000d__x000a_Wallpaper=(无)_x000d__x000a_TileWallpaper=0_x000d_ 17 52" xfId="1273"/>
    <cellStyle name="s]_x000d__x000a_load=_x000d__x000a_run=_x000d__x000a_NullPort=None_x000d__x000a_device=HP LaserJet 4 Plus,HPPCL5MS,LPT1:_x000d__x000a__x000d__x000a_[Desktop]_x000d__x000a_Wallpaper=(无)_x000d__x000a_TileWallpaper=0_x000d_ 17 53" xfId="1274"/>
    <cellStyle name="s]_x000d__x000a_load=_x000d__x000a_run=_x000d__x000a_NullPort=None_x000d__x000a_device=HP LaserJet 4 Plus,HPPCL5MS,LPT1:_x000d__x000a__x000d__x000a_[Desktop]_x000d__x000a_Wallpaper=(无)_x000d__x000a_TileWallpaper=0_x000d_ 17 54" xfId="1275"/>
    <cellStyle name="s]_x000d__x000a_load=_x000d__x000a_run=_x000d__x000a_NullPort=None_x000d__x000a_device=HP LaserJet 4 Plus,HPPCL5MS,LPT1:_x000d__x000a__x000d__x000a_[Desktop]_x000d__x000a_Wallpaper=(无)_x000d__x000a_TileWallpaper=0_x000d_ 17 55" xfId="1276"/>
    <cellStyle name="s]_x000d__x000a_load=_x000d__x000a_run=_x000d__x000a_NullPort=None_x000d__x000a_device=HP LaserJet 4 Plus,HPPCL5MS,LPT1:_x000d__x000a__x000d__x000a_[Desktop]_x000d__x000a_Wallpaper=(无)_x000d__x000a_TileWallpaper=0_x000d_ 17 56" xfId="1277"/>
    <cellStyle name="s]_x000d__x000a_load=_x000d__x000a_run=_x000d__x000a_NullPort=None_x000d__x000a_device=HP LaserJet 4 Plus,HPPCL5MS,LPT1:_x000d__x000a__x000d__x000a_[Desktop]_x000d__x000a_Wallpaper=(无)_x000d__x000a_TileWallpaper=0_x000d_ 17 57" xfId="1278"/>
    <cellStyle name="s]_x000d__x000a_load=_x000d__x000a_run=_x000d__x000a_NullPort=None_x000d__x000a_device=HP LaserJet 4 Plus,HPPCL5MS,LPT1:_x000d__x000a__x000d__x000a_[Desktop]_x000d__x000a_Wallpaper=(无)_x000d__x000a_TileWallpaper=0_x000d_ 17 58" xfId="1279"/>
    <cellStyle name="s]_x000d__x000a_load=_x000d__x000a_run=_x000d__x000a_NullPort=None_x000d__x000a_device=HP LaserJet 4 Plus,HPPCL5MS,LPT1:_x000d__x000a__x000d__x000a_[Desktop]_x000d__x000a_Wallpaper=(无)_x000d__x000a_TileWallpaper=0_x000d_ 17 59" xfId="1280"/>
    <cellStyle name="s]_x000d__x000a_load=_x000d__x000a_run=_x000d__x000a_NullPort=None_x000d__x000a_device=HP LaserJet 4 Plus,HPPCL5MS,LPT1:_x000d__x000a__x000d__x000a_[Desktop]_x000d__x000a_Wallpaper=(无)_x000d__x000a_TileWallpaper=0_x000d_ 17 6" xfId="1281"/>
    <cellStyle name="s]_x000d__x000a_load=_x000d__x000a_run=_x000d__x000a_NullPort=None_x000d__x000a_device=HP LaserJet 4 Plus,HPPCL5MS,LPT1:_x000d__x000a__x000d__x000a_[Desktop]_x000d__x000a_Wallpaper=(无)_x000d__x000a_TileWallpaper=0_x000d_ 17 60" xfId="1282"/>
    <cellStyle name="s]_x000d__x000a_load=_x000d__x000a_run=_x000d__x000a_NullPort=None_x000d__x000a_device=HP LaserJet 4 Plus,HPPCL5MS,LPT1:_x000d__x000a__x000d__x000a_[Desktop]_x000d__x000a_Wallpaper=(无)_x000d__x000a_TileWallpaper=0_x000d_ 17 61" xfId="1283"/>
    <cellStyle name="s]_x000d__x000a_load=_x000d__x000a_run=_x000d__x000a_NullPort=None_x000d__x000a_device=HP LaserJet 4 Plus,HPPCL5MS,LPT1:_x000d__x000a__x000d__x000a_[Desktop]_x000d__x000a_Wallpaper=(无)_x000d__x000a_TileWallpaper=0_x000d_ 17 62" xfId="1284"/>
    <cellStyle name="s]_x000d__x000a_load=_x000d__x000a_run=_x000d__x000a_NullPort=None_x000d__x000a_device=HP LaserJet 4 Plus,HPPCL5MS,LPT1:_x000d__x000a__x000d__x000a_[Desktop]_x000d__x000a_Wallpaper=(无)_x000d__x000a_TileWallpaper=0_x000d_ 17 63" xfId="1285"/>
    <cellStyle name="s]_x000d__x000a_load=_x000d__x000a_run=_x000d__x000a_NullPort=None_x000d__x000a_device=HP LaserJet 4 Plus,HPPCL5MS,LPT1:_x000d__x000a__x000d__x000a_[Desktop]_x000d__x000a_Wallpaper=(无)_x000d__x000a_TileWallpaper=0_x000d_ 17 64" xfId="1286"/>
    <cellStyle name="s]_x000d__x000a_load=_x000d__x000a_run=_x000d__x000a_NullPort=None_x000d__x000a_device=HP LaserJet 4 Plus,HPPCL5MS,LPT1:_x000d__x000a__x000d__x000a_[Desktop]_x000d__x000a_Wallpaper=(无)_x000d__x000a_TileWallpaper=0_x000d_ 17 65" xfId="1287"/>
    <cellStyle name="s]_x000d__x000a_load=_x000d__x000a_run=_x000d__x000a_NullPort=None_x000d__x000a_device=HP LaserJet 4 Plus,HPPCL5MS,LPT1:_x000d__x000a__x000d__x000a_[Desktop]_x000d__x000a_Wallpaper=(无)_x000d__x000a_TileWallpaper=0_x000d_ 17 66" xfId="1288"/>
    <cellStyle name="s]_x000d__x000a_load=_x000d__x000a_run=_x000d__x000a_NullPort=None_x000d__x000a_device=HP LaserJet 4 Plus,HPPCL5MS,LPT1:_x000d__x000a__x000d__x000a_[Desktop]_x000d__x000a_Wallpaper=(无)_x000d__x000a_TileWallpaper=0_x000d_ 17 67" xfId="1289"/>
    <cellStyle name="s]_x000d__x000a_load=_x000d__x000a_run=_x000d__x000a_NullPort=None_x000d__x000a_device=HP LaserJet 4 Plus,HPPCL5MS,LPT1:_x000d__x000a__x000d__x000a_[Desktop]_x000d__x000a_Wallpaper=(无)_x000d__x000a_TileWallpaper=0_x000d_ 17 68" xfId="1290"/>
    <cellStyle name="s]_x000d__x000a_load=_x000d__x000a_run=_x000d__x000a_NullPort=None_x000d__x000a_device=HP LaserJet 4 Plus,HPPCL5MS,LPT1:_x000d__x000a__x000d__x000a_[Desktop]_x000d__x000a_Wallpaper=(无)_x000d__x000a_TileWallpaper=0_x000d_ 17 69" xfId="1291"/>
    <cellStyle name="s]_x000d__x000a_load=_x000d__x000a_run=_x000d__x000a_NullPort=None_x000d__x000a_device=HP LaserJet 4 Plus,HPPCL5MS,LPT1:_x000d__x000a__x000d__x000a_[Desktop]_x000d__x000a_Wallpaper=(无)_x000d__x000a_TileWallpaper=0_x000d_ 17 7" xfId="1292"/>
    <cellStyle name="s]_x000d__x000a_load=_x000d__x000a_run=_x000d__x000a_NullPort=None_x000d__x000a_device=HP LaserJet 4 Plus,HPPCL5MS,LPT1:_x000d__x000a__x000d__x000a_[Desktop]_x000d__x000a_Wallpaper=(无)_x000d__x000a_TileWallpaper=0_x000d_ 17 70" xfId="1293"/>
    <cellStyle name="s]_x000d__x000a_load=_x000d__x000a_run=_x000d__x000a_NullPort=None_x000d__x000a_device=HP LaserJet 4 Plus,HPPCL5MS,LPT1:_x000d__x000a__x000d__x000a_[Desktop]_x000d__x000a_Wallpaper=(无)_x000d__x000a_TileWallpaper=0_x000d_ 17 71" xfId="1294"/>
    <cellStyle name="s]_x000d__x000a_load=_x000d__x000a_run=_x000d__x000a_NullPort=None_x000d__x000a_device=HP LaserJet 4 Plus,HPPCL5MS,LPT1:_x000d__x000a__x000d__x000a_[Desktop]_x000d__x000a_Wallpaper=(无)_x000d__x000a_TileWallpaper=0_x000d_ 17 72" xfId="1295"/>
    <cellStyle name="s]_x000d__x000a_load=_x000d__x000a_run=_x000d__x000a_NullPort=None_x000d__x000a_device=HP LaserJet 4 Plus,HPPCL5MS,LPT1:_x000d__x000a__x000d__x000a_[Desktop]_x000d__x000a_Wallpaper=(无)_x000d__x000a_TileWallpaper=0_x000d_ 17 73" xfId="1296"/>
    <cellStyle name="s]_x000d__x000a_load=_x000d__x000a_run=_x000d__x000a_NullPort=None_x000d__x000a_device=HP LaserJet 4 Plus,HPPCL5MS,LPT1:_x000d__x000a__x000d__x000a_[Desktop]_x000d__x000a_Wallpaper=(无)_x000d__x000a_TileWallpaper=0_x000d_ 17 74" xfId="1297"/>
    <cellStyle name="s]_x000d__x000a_load=_x000d__x000a_run=_x000d__x000a_NullPort=None_x000d__x000a_device=HP LaserJet 4 Plus,HPPCL5MS,LPT1:_x000d__x000a__x000d__x000a_[Desktop]_x000d__x000a_Wallpaper=(无)_x000d__x000a_TileWallpaper=0_x000d_ 17 75" xfId="1298"/>
    <cellStyle name="s]_x000d__x000a_load=_x000d__x000a_run=_x000d__x000a_NullPort=None_x000d__x000a_device=HP LaserJet 4 Plus,HPPCL5MS,LPT1:_x000d__x000a__x000d__x000a_[Desktop]_x000d__x000a_Wallpaper=(无)_x000d__x000a_TileWallpaper=0_x000d_ 17 76" xfId="1299"/>
    <cellStyle name="s]_x000d__x000a_load=_x000d__x000a_run=_x000d__x000a_NullPort=None_x000d__x000a_device=HP LaserJet 4 Plus,HPPCL5MS,LPT1:_x000d__x000a__x000d__x000a_[Desktop]_x000d__x000a_Wallpaper=(无)_x000d__x000a_TileWallpaper=0_x000d_ 17 77" xfId="1300"/>
    <cellStyle name="s]_x000d__x000a_load=_x000d__x000a_run=_x000d__x000a_NullPort=None_x000d__x000a_device=HP LaserJet 4 Plus,HPPCL5MS,LPT1:_x000d__x000a__x000d__x000a_[Desktop]_x000d__x000a_Wallpaper=(无)_x000d__x000a_TileWallpaper=0_x000d_ 17 78" xfId="1301"/>
    <cellStyle name="s]_x000d__x000a_load=_x000d__x000a_run=_x000d__x000a_NullPort=None_x000d__x000a_device=HP LaserJet 4 Plus,HPPCL5MS,LPT1:_x000d__x000a__x000d__x000a_[Desktop]_x000d__x000a_Wallpaper=(无)_x000d__x000a_TileWallpaper=0_x000d_ 17 79" xfId="1302"/>
    <cellStyle name="s]_x000d__x000a_load=_x000d__x000a_run=_x000d__x000a_NullPort=None_x000d__x000a_device=HP LaserJet 4 Plus,HPPCL5MS,LPT1:_x000d__x000a__x000d__x000a_[Desktop]_x000d__x000a_Wallpaper=(无)_x000d__x000a_TileWallpaper=0_x000d_ 17 8" xfId="1303"/>
    <cellStyle name="s]_x000d__x000a_load=_x000d__x000a_run=_x000d__x000a_NullPort=None_x000d__x000a_device=HP LaserJet 4 Plus,HPPCL5MS,LPT1:_x000d__x000a__x000d__x000a_[Desktop]_x000d__x000a_Wallpaper=(无)_x000d__x000a_TileWallpaper=0_x000d_ 17 80" xfId="1304"/>
    <cellStyle name="s]_x000d__x000a_load=_x000d__x000a_run=_x000d__x000a_NullPort=None_x000d__x000a_device=HP LaserJet 4 Plus,HPPCL5MS,LPT1:_x000d__x000a__x000d__x000a_[Desktop]_x000d__x000a_Wallpaper=(无)_x000d__x000a_TileWallpaper=0_x000d_ 17 9" xfId="1305"/>
    <cellStyle name="s]_x000d__x000a_load=_x000d__x000a_run=_x000d__x000a_NullPort=None_x000d__x000a_device=HP LaserJet 4 Plus,HPPCL5MS,LPT1:_x000d__x000a__x000d__x000a_[Desktop]_x000d__x000a_Wallpaper=(无)_x000d__x000a_TileWallpaper=0_x000d_ 18" xfId="1306"/>
    <cellStyle name="s]_x000d__x000a_load=_x000d__x000a_run=_x000d__x000a_NullPort=None_x000d__x000a_device=HP LaserJet 4 Plus,HPPCL5MS,LPT1:_x000d__x000a__x000d__x000a_[Desktop]_x000d__x000a_Wallpaper=(无)_x000d__x000a_TileWallpaper=0_x000d_ 18 10" xfId="1307"/>
    <cellStyle name="s]_x000d__x000a_load=_x000d__x000a_run=_x000d__x000a_NullPort=None_x000d__x000a_device=HP LaserJet 4 Plus,HPPCL5MS,LPT1:_x000d__x000a__x000d__x000a_[Desktop]_x000d__x000a_Wallpaper=(无)_x000d__x000a_TileWallpaper=0_x000d_ 18 11" xfId="1308"/>
    <cellStyle name="s]_x000d__x000a_load=_x000d__x000a_run=_x000d__x000a_NullPort=None_x000d__x000a_device=HP LaserJet 4 Plus,HPPCL5MS,LPT1:_x000d__x000a__x000d__x000a_[Desktop]_x000d__x000a_Wallpaper=(无)_x000d__x000a_TileWallpaper=0_x000d_ 18 12" xfId="1309"/>
    <cellStyle name="s]_x000d__x000a_load=_x000d__x000a_run=_x000d__x000a_NullPort=None_x000d__x000a_device=HP LaserJet 4 Plus,HPPCL5MS,LPT1:_x000d__x000a__x000d__x000a_[Desktop]_x000d__x000a_Wallpaper=(无)_x000d__x000a_TileWallpaper=0_x000d_ 18 13" xfId="1310"/>
    <cellStyle name="s]_x000d__x000a_load=_x000d__x000a_run=_x000d__x000a_NullPort=None_x000d__x000a_device=HP LaserJet 4 Plus,HPPCL5MS,LPT1:_x000d__x000a__x000d__x000a_[Desktop]_x000d__x000a_Wallpaper=(无)_x000d__x000a_TileWallpaper=0_x000d_ 18 14" xfId="1311"/>
    <cellStyle name="s]_x000d__x000a_load=_x000d__x000a_run=_x000d__x000a_NullPort=None_x000d__x000a_device=HP LaserJet 4 Plus,HPPCL5MS,LPT1:_x000d__x000a__x000d__x000a_[Desktop]_x000d__x000a_Wallpaper=(无)_x000d__x000a_TileWallpaper=0_x000d_ 18 15" xfId="1312"/>
    <cellStyle name="s]_x000d__x000a_load=_x000d__x000a_run=_x000d__x000a_NullPort=None_x000d__x000a_device=HP LaserJet 4 Plus,HPPCL5MS,LPT1:_x000d__x000a__x000d__x000a_[Desktop]_x000d__x000a_Wallpaper=(无)_x000d__x000a_TileWallpaper=0_x000d_ 18 16" xfId="1313"/>
    <cellStyle name="s]_x000d__x000a_load=_x000d__x000a_run=_x000d__x000a_NullPort=None_x000d__x000a_device=HP LaserJet 4 Plus,HPPCL5MS,LPT1:_x000d__x000a__x000d__x000a_[Desktop]_x000d__x000a_Wallpaper=(无)_x000d__x000a_TileWallpaper=0_x000d_ 18 17" xfId="1314"/>
    <cellStyle name="s]_x000d__x000a_load=_x000d__x000a_run=_x000d__x000a_NullPort=None_x000d__x000a_device=HP LaserJet 4 Plus,HPPCL5MS,LPT1:_x000d__x000a__x000d__x000a_[Desktop]_x000d__x000a_Wallpaper=(无)_x000d__x000a_TileWallpaper=0_x000d_ 18 18" xfId="1315"/>
    <cellStyle name="s]_x000d__x000a_load=_x000d__x000a_run=_x000d__x000a_NullPort=None_x000d__x000a_device=HP LaserJet 4 Plus,HPPCL5MS,LPT1:_x000d__x000a__x000d__x000a_[Desktop]_x000d__x000a_Wallpaper=(无)_x000d__x000a_TileWallpaper=0_x000d_ 18 19" xfId="1316"/>
    <cellStyle name="s]_x000d__x000a_load=_x000d__x000a_run=_x000d__x000a_NullPort=None_x000d__x000a_device=HP LaserJet 4 Plus,HPPCL5MS,LPT1:_x000d__x000a__x000d__x000a_[Desktop]_x000d__x000a_Wallpaper=(无)_x000d__x000a_TileWallpaper=0_x000d_ 18 2" xfId="1317"/>
    <cellStyle name="s]_x000d__x000a_load=_x000d__x000a_run=_x000d__x000a_NullPort=None_x000d__x000a_device=HP LaserJet 4 Plus,HPPCL5MS,LPT1:_x000d__x000a__x000d__x000a_[Desktop]_x000d__x000a_Wallpaper=(无)_x000d__x000a_TileWallpaper=0_x000d_ 18 20" xfId="1318"/>
    <cellStyle name="s]_x000d__x000a_load=_x000d__x000a_run=_x000d__x000a_NullPort=None_x000d__x000a_device=HP LaserJet 4 Plus,HPPCL5MS,LPT1:_x000d__x000a__x000d__x000a_[Desktop]_x000d__x000a_Wallpaper=(无)_x000d__x000a_TileWallpaper=0_x000d_ 18 21" xfId="1319"/>
    <cellStyle name="s]_x000d__x000a_load=_x000d__x000a_run=_x000d__x000a_NullPort=None_x000d__x000a_device=HP LaserJet 4 Plus,HPPCL5MS,LPT1:_x000d__x000a__x000d__x000a_[Desktop]_x000d__x000a_Wallpaper=(无)_x000d__x000a_TileWallpaper=0_x000d_ 18 22" xfId="1320"/>
    <cellStyle name="s]_x000d__x000a_load=_x000d__x000a_run=_x000d__x000a_NullPort=None_x000d__x000a_device=HP LaserJet 4 Plus,HPPCL5MS,LPT1:_x000d__x000a__x000d__x000a_[Desktop]_x000d__x000a_Wallpaper=(无)_x000d__x000a_TileWallpaper=0_x000d_ 18 23" xfId="1321"/>
    <cellStyle name="s]_x000d__x000a_load=_x000d__x000a_run=_x000d__x000a_NullPort=None_x000d__x000a_device=HP LaserJet 4 Plus,HPPCL5MS,LPT1:_x000d__x000a__x000d__x000a_[Desktop]_x000d__x000a_Wallpaper=(无)_x000d__x000a_TileWallpaper=0_x000d_ 18 24" xfId="1322"/>
    <cellStyle name="s]_x000d__x000a_load=_x000d__x000a_run=_x000d__x000a_NullPort=None_x000d__x000a_device=HP LaserJet 4 Plus,HPPCL5MS,LPT1:_x000d__x000a__x000d__x000a_[Desktop]_x000d__x000a_Wallpaper=(无)_x000d__x000a_TileWallpaper=0_x000d_ 18 25" xfId="1323"/>
    <cellStyle name="s]_x000d__x000a_load=_x000d__x000a_run=_x000d__x000a_NullPort=None_x000d__x000a_device=HP LaserJet 4 Plus,HPPCL5MS,LPT1:_x000d__x000a__x000d__x000a_[Desktop]_x000d__x000a_Wallpaper=(无)_x000d__x000a_TileWallpaper=0_x000d_ 18 26" xfId="1324"/>
    <cellStyle name="s]_x000d__x000a_load=_x000d__x000a_run=_x000d__x000a_NullPort=None_x000d__x000a_device=HP LaserJet 4 Plus,HPPCL5MS,LPT1:_x000d__x000a__x000d__x000a_[Desktop]_x000d__x000a_Wallpaper=(无)_x000d__x000a_TileWallpaper=0_x000d_ 18 27" xfId="1325"/>
    <cellStyle name="s]_x000d__x000a_load=_x000d__x000a_run=_x000d__x000a_NullPort=None_x000d__x000a_device=HP LaserJet 4 Plus,HPPCL5MS,LPT1:_x000d__x000a__x000d__x000a_[Desktop]_x000d__x000a_Wallpaper=(无)_x000d__x000a_TileWallpaper=0_x000d_ 18 28" xfId="1326"/>
    <cellStyle name="s]_x000d__x000a_load=_x000d__x000a_run=_x000d__x000a_NullPort=None_x000d__x000a_device=HP LaserJet 4 Plus,HPPCL5MS,LPT1:_x000d__x000a__x000d__x000a_[Desktop]_x000d__x000a_Wallpaper=(无)_x000d__x000a_TileWallpaper=0_x000d_ 18 29" xfId="1327"/>
    <cellStyle name="s]_x000d__x000a_load=_x000d__x000a_run=_x000d__x000a_NullPort=None_x000d__x000a_device=HP LaserJet 4 Plus,HPPCL5MS,LPT1:_x000d__x000a__x000d__x000a_[Desktop]_x000d__x000a_Wallpaper=(无)_x000d__x000a_TileWallpaper=0_x000d_ 18 3" xfId="1328"/>
    <cellStyle name="s]_x000d__x000a_load=_x000d__x000a_run=_x000d__x000a_NullPort=None_x000d__x000a_device=HP LaserJet 4 Plus,HPPCL5MS,LPT1:_x000d__x000a__x000d__x000a_[Desktop]_x000d__x000a_Wallpaper=(无)_x000d__x000a_TileWallpaper=0_x000d_ 18 30" xfId="1329"/>
    <cellStyle name="s]_x000d__x000a_load=_x000d__x000a_run=_x000d__x000a_NullPort=None_x000d__x000a_device=HP LaserJet 4 Plus,HPPCL5MS,LPT1:_x000d__x000a__x000d__x000a_[Desktop]_x000d__x000a_Wallpaper=(无)_x000d__x000a_TileWallpaper=0_x000d_ 18 31" xfId="1330"/>
    <cellStyle name="s]_x000d__x000a_load=_x000d__x000a_run=_x000d__x000a_NullPort=None_x000d__x000a_device=HP LaserJet 4 Plus,HPPCL5MS,LPT1:_x000d__x000a__x000d__x000a_[Desktop]_x000d__x000a_Wallpaper=(无)_x000d__x000a_TileWallpaper=0_x000d_ 18 32" xfId="1331"/>
    <cellStyle name="s]_x000d__x000a_load=_x000d__x000a_run=_x000d__x000a_NullPort=None_x000d__x000a_device=HP LaserJet 4 Plus,HPPCL5MS,LPT1:_x000d__x000a__x000d__x000a_[Desktop]_x000d__x000a_Wallpaper=(无)_x000d__x000a_TileWallpaper=0_x000d_ 18 33" xfId="1332"/>
    <cellStyle name="s]_x000d__x000a_load=_x000d__x000a_run=_x000d__x000a_NullPort=None_x000d__x000a_device=HP LaserJet 4 Plus,HPPCL5MS,LPT1:_x000d__x000a__x000d__x000a_[Desktop]_x000d__x000a_Wallpaper=(无)_x000d__x000a_TileWallpaper=0_x000d_ 18 34" xfId="1333"/>
    <cellStyle name="s]_x000d__x000a_load=_x000d__x000a_run=_x000d__x000a_NullPort=None_x000d__x000a_device=HP LaserJet 4 Plus,HPPCL5MS,LPT1:_x000d__x000a__x000d__x000a_[Desktop]_x000d__x000a_Wallpaper=(无)_x000d__x000a_TileWallpaper=0_x000d_ 18 35" xfId="1334"/>
    <cellStyle name="s]_x000d__x000a_load=_x000d__x000a_run=_x000d__x000a_NullPort=None_x000d__x000a_device=HP LaserJet 4 Plus,HPPCL5MS,LPT1:_x000d__x000a__x000d__x000a_[Desktop]_x000d__x000a_Wallpaper=(无)_x000d__x000a_TileWallpaper=0_x000d_ 18 36" xfId="1335"/>
    <cellStyle name="s]_x000d__x000a_load=_x000d__x000a_run=_x000d__x000a_NullPort=None_x000d__x000a_device=HP LaserJet 4 Plus,HPPCL5MS,LPT1:_x000d__x000a__x000d__x000a_[Desktop]_x000d__x000a_Wallpaper=(无)_x000d__x000a_TileWallpaper=0_x000d_ 18 37" xfId="1336"/>
    <cellStyle name="s]_x000d__x000a_load=_x000d__x000a_run=_x000d__x000a_NullPort=None_x000d__x000a_device=HP LaserJet 4 Plus,HPPCL5MS,LPT1:_x000d__x000a__x000d__x000a_[Desktop]_x000d__x000a_Wallpaper=(无)_x000d__x000a_TileWallpaper=0_x000d_ 18 38" xfId="1337"/>
    <cellStyle name="s]_x000d__x000a_load=_x000d__x000a_run=_x000d__x000a_NullPort=None_x000d__x000a_device=HP LaserJet 4 Plus,HPPCL5MS,LPT1:_x000d__x000a__x000d__x000a_[Desktop]_x000d__x000a_Wallpaper=(无)_x000d__x000a_TileWallpaper=0_x000d_ 18 39" xfId="1338"/>
    <cellStyle name="s]_x000d__x000a_load=_x000d__x000a_run=_x000d__x000a_NullPort=None_x000d__x000a_device=HP LaserJet 4 Plus,HPPCL5MS,LPT1:_x000d__x000a__x000d__x000a_[Desktop]_x000d__x000a_Wallpaper=(无)_x000d__x000a_TileWallpaper=0_x000d_ 18 4" xfId="1339"/>
    <cellStyle name="s]_x000d__x000a_load=_x000d__x000a_run=_x000d__x000a_NullPort=None_x000d__x000a_device=HP LaserJet 4 Plus,HPPCL5MS,LPT1:_x000d__x000a__x000d__x000a_[Desktop]_x000d__x000a_Wallpaper=(无)_x000d__x000a_TileWallpaper=0_x000d_ 18 40" xfId="1340"/>
    <cellStyle name="s]_x000d__x000a_load=_x000d__x000a_run=_x000d__x000a_NullPort=None_x000d__x000a_device=HP LaserJet 4 Plus,HPPCL5MS,LPT1:_x000d__x000a__x000d__x000a_[Desktop]_x000d__x000a_Wallpaper=(无)_x000d__x000a_TileWallpaper=0_x000d_ 18 41" xfId="1341"/>
    <cellStyle name="s]_x000d__x000a_load=_x000d__x000a_run=_x000d__x000a_NullPort=None_x000d__x000a_device=HP LaserJet 4 Plus,HPPCL5MS,LPT1:_x000d__x000a__x000d__x000a_[Desktop]_x000d__x000a_Wallpaper=(无)_x000d__x000a_TileWallpaper=0_x000d_ 18 42" xfId="1342"/>
    <cellStyle name="s]_x000d__x000a_load=_x000d__x000a_run=_x000d__x000a_NullPort=None_x000d__x000a_device=HP LaserJet 4 Plus,HPPCL5MS,LPT1:_x000d__x000a__x000d__x000a_[Desktop]_x000d__x000a_Wallpaper=(无)_x000d__x000a_TileWallpaper=0_x000d_ 18 43" xfId="1343"/>
    <cellStyle name="s]_x000d__x000a_load=_x000d__x000a_run=_x000d__x000a_NullPort=None_x000d__x000a_device=HP LaserJet 4 Plus,HPPCL5MS,LPT1:_x000d__x000a__x000d__x000a_[Desktop]_x000d__x000a_Wallpaper=(无)_x000d__x000a_TileWallpaper=0_x000d_ 18 44" xfId="1344"/>
    <cellStyle name="s]_x000d__x000a_load=_x000d__x000a_run=_x000d__x000a_NullPort=None_x000d__x000a_device=HP LaserJet 4 Plus,HPPCL5MS,LPT1:_x000d__x000a__x000d__x000a_[Desktop]_x000d__x000a_Wallpaper=(无)_x000d__x000a_TileWallpaper=0_x000d_ 18 45" xfId="1345"/>
    <cellStyle name="s]_x000d__x000a_load=_x000d__x000a_run=_x000d__x000a_NullPort=None_x000d__x000a_device=HP LaserJet 4 Plus,HPPCL5MS,LPT1:_x000d__x000a__x000d__x000a_[Desktop]_x000d__x000a_Wallpaper=(无)_x000d__x000a_TileWallpaper=0_x000d_ 18 46" xfId="1346"/>
    <cellStyle name="s]_x000d__x000a_load=_x000d__x000a_run=_x000d__x000a_NullPort=None_x000d__x000a_device=HP LaserJet 4 Plus,HPPCL5MS,LPT1:_x000d__x000a__x000d__x000a_[Desktop]_x000d__x000a_Wallpaper=(无)_x000d__x000a_TileWallpaper=0_x000d_ 18 47" xfId="1347"/>
    <cellStyle name="s]_x000d__x000a_load=_x000d__x000a_run=_x000d__x000a_NullPort=None_x000d__x000a_device=HP LaserJet 4 Plus,HPPCL5MS,LPT1:_x000d__x000a__x000d__x000a_[Desktop]_x000d__x000a_Wallpaper=(无)_x000d__x000a_TileWallpaper=0_x000d_ 18 48" xfId="1348"/>
    <cellStyle name="s]_x000d__x000a_load=_x000d__x000a_run=_x000d__x000a_NullPort=None_x000d__x000a_device=HP LaserJet 4 Plus,HPPCL5MS,LPT1:_x000d__x000a__x000d__x000a_[Desktop]_x000d__x000a_Wallpaper=(无)_x000d__x000a_TileWallpaper=0_x000d_ 18 49" xfId="1349"/>
    <cellStyle name="s]_x000d__x000a_load=_x000d__x000a_run=_x000d__x000a_NullPort=None_x000d__x000a_device=HP LaserJet 4 Plus,HPPCL5MS,LPT1:_x000d__x000a__x000d__x000a_[Desktop]_x000d__x000a_Wallpaper=(无)_x000d__x000a_TileWallpaper=0_x000d_ 18 5" xfId="1350"/>
    <cellStyle name="s]_x000d__x000a_load=_x000d__x000a_run=_x000d__x000a_NullPort=None_x000d__x000a_device=HP LaserJet 4 Plus,HPPCL5MS,LPT1:_x000d__x000a__x000d__x000a_[Desktop]_x000d__x000a_Wallpaper=(无)_x000d__x000a_TileWallpaper=0_x000d_ 18 50" xfId="1351"/>
    <cellStyle name="s]_x000d__x000a_load=_x000d__x000a_run=_x000d__x000a_NullPort=None_x000d__x000a_device=HP LaserJet 4 Plus,HPPCL5MS,LPT1:_x000d__x000a__x000d__x000a_[Desktop]_x000d__x000a_Wallpaper=(无)_x000d__x000a_TileWallpaper=0_x000d_ 18 51" xfId="1352"/>
    <cellStyle name="s]_x000d__x000a_load=_x000d__x000a_run=_x000d__x000a_NullPort=None_x000d__x000a_device=HP LaserJet 4 Plus,HPPCL5MS,LPT1:_x000d__x000a__x000d__x000a_[Desktop]_x000d__x000a_Wallpaper=(无)_x000d__x000a_TileWallpaper=0_x000d_ 18 52" xfId="1353"/>
    <cellStyle name="s]_x000d__x000a_load=_x000d__x000a_run=_x000d__x000a_NullPort=None_x000d__x000a_device=HP LaserJet 4 Plus,HPPCL5MS,LPT1:_x000d__x000a__x000d__x000a_[Desktop]_x000d__x000a_Wallpaper=(无)_x000d__x000a_TileWallpaper=0_x000d_ 18 53" xfId="1354"/>
    <cellStyle name="s]_x000d__x000a_load=_x000d__x000a_run=_x000d__x000a_NullPort=None_x000d__x000a_device=HP LaserJet 4 Plus,HPPCL5MS,LPT1:_x000d__x000a__x000d__x000a_[Desktop]_x000d__x000a_Wallpaper=(无)_x000d__x000a_TileWallpaper=0_x000d_ 18 54" xfId="1355"/>
    <cellStyle name="s]_x000d__x000a_load=_x000d__x000a_run=_x000d__x000a_NullPort=None_x000d__x000a_device=HP LaserJet 4 Plus,HPPCL5MS,LPT1:_x000d__x000a__x000d__x000a_[Desktop]_x000d__x000a_Wallpaper=(无)_x000d__x000a_TileWallpaper=0_x000d_ 18 55" xfId="1356"/>
    <cellStyle name="s]_x000d__x000a_load=_x000d__x000a_run=_x000d__x000a_NullPort=None_x000d__x000a_device=HP LaserJet 4 Plus,HPPCL5MS,LPT1:_x000d__x000a__x000d__x000a_[Desktop]_x000d__x000a_Wallpaper=(无)_x000d__x000a_TileWallpaper=0_x000d_ 18 56" xfId="1357"/>
    <cellStyle name="s]_x000d__x000a_load=_x000d__x000a_run=_x000d__x000a_NullPort=None_x000d__x000a_device=HP LaserJet 4 Plus,HPPCL5MS,LPT1:_x000d__x000a__x000d__x000a_[Desktop]_x000d__x000a_Wallpaper=(无)_x000d__x000a_TileWallpaper=0_x000d_ 18 57" xfId="1358"/>
    <cellStyle name="s]_x000d__x000a_load=_x000d__x000a_run=_x000d__x000a_NullPort=None_x000d__x000a_device=HP LaserJet 4 Plus,HPPCL5MS,LPT1:_x000d__x000a__x000d__x000a_[Desktop]_x000d__x000a_Wallpaper=(无)_x000d__x000a_TileWallpaper=0_x000d_ 18 58" xfId="1359"/>
    <cellStyle name="s]_x000d__x000a_load=_x000d__x000a_run=_x000d__x000a_NullPort=None_x000d__x000a_device=HP LaserJet 4 Plus,HPPCL5MS,LPT1:_x000d__x000a__x000d__x000a_[Desktop]_x000d__x000a_Wallpaper=(无)_x000d__x000a_TileWallpaper=0_x000d_ 18 59" xfId="1360"/>
    <cellStyle name="s]_x000d__x000a_load=_x000d__x000a_run=_x000d__x000a_NullPort=None_x000d__x000a_device=HP LaserJet 4 Plus,HPPCL5MS,LPT1:_x000d__x000a__x000d__x000a_[Desktop]_x000d__x000a_Wallpaper=(无)_x000d__x000a_TileWallpaper=0_x000d_ 18 6" xfId="1361"/>
    <cellStyle name="s]_x000d__x000a_load=_x000d__x000a_run=_x000d__x000a_NullPort=None_x000d__x000a_device=HP LaserJet 4 Plus,HPPCL5MS,LPT1:_x000d__x000a__x000d__x000a_[Desktop]_x000d__x000a_Wallpaper=(无)_x000d__x000a_TileWallpaper=0_x000d_ 18 60" xfId="1362"/>
    <cellStyle name="s]_x000d__x000a_load=_x000d__x000a_run=_x000d__x000a_NullPort=None_x000d__x000a_device=HP LaserJet 4 Plus,HPPCL5MS,LPT1:_x000d__x000a__x000d__x000a_[Desktop]_x000d__x000a_Wallpaper=(无)_x000d__x000a_TileWallpaper=0_x000d_ 18 61" xfId="1363"/>
    <cellStyle name="s]_x000d__x000a_load=_x000d__x000a_run=_x000d__x000a_NullPort=None_x000d__x000a_device=HP LaserJet 4 Plus,HPPCL5MS,LPT1:_x000d__x000a__x000d__x000a_[Desktop]_x000d__x000a_Wallpaper=(无)_x000d__x000a_TileWallpaper=0_x000d_ 18 62" xfId="1364"/>
    <cellStyle name="s]_x000d__x000a_load=_x000d__x000a_run=_x000d__x000a_NullPort=None_x000d__x000a_device=HP LaserJet 4 Plus,HPPCL5MS,LPT1:_x000d__x000a__x000d__x000a_[Desktop]_x000d__x000a_Wallpaper=(无)_x000d__x000a_TileWallpaper=0_x000d_ 18 63" xfId="1365"/>
    <cellStyle name="s]_x000d__x000a_load=_x000d__x000a_run=_x000d__x000a_NullPort=None_x000d__x000a_device=HP LaserJet 4 Plus,HPPCL5MS,LPT1:_x000d__x000a__x000d__x000a_[Desktop]_x000d__x000a_Wallpaper=(无)_x000d__x000a_TileWallpaper=0_x000d_ 18 64" xfId="1366"/>
    <cellStyle name="s]_x000d__x000a_load=_x000d__x000a_run=_x000d__x000a_NullPort=None_x000d__x000a_device=HP LaserJet 4 Plus,HPPCL5MS,LPT1:_x000d__x000a__x000d__x000a_[Desktop]_x000d__x000a_Wallpaper=(无)_x000d__x000a_TileWallpaper=0_x000d_ 18 65" xfId="1367"/>
    <cellStyle name="s]_x000d__x000a_load=_x000d__x000a_run=_x000d__x000a_NullPort=None_x000d__x000a_device=HP LaserJet 4 Plus,HPPCL5MS,LPT1:_x000d__x000a__x000d__x000a_[Desktop]_x000d__x000a_Wallpaper=(无)_x000d__x000a_TileWallpaper=0_x000d_ 18 66" xfId="1368"/>
    <cellStyle name="s]_x000d__x000a_load=_x000d__x000a_run=_x000d__x000a_NullPort=None_x000d__x000a_device=HP LaserJet 4 Plus,HPPCL5MS,LPT1:_x000d__x000a__x000d__x000a_[Desktop]_x000d__x000a_Wallpaper=(无)_x000d__x000a_TileWallpaper=0_x000d_ 18 67" xfId="1369"/>
    <cellStyle name="s]_x000d__x000a_load=_x000d__x000a_run=_x000d__x000a_NullPort=None_x000d__x000a_device=HP LaserJet 4 Plus,HPPCL5MS,LPT1:_x000d__x000a__x000d__x000a_[Desktop]_x000d__x000a_Wallpaper=(无)_x000d__x000a_TileWallpaper=0_x000d_ 18 68" xfId="1370"/>
    <cellStyle name="s]_x000d__x000a_load=_x000d__x000a_run=_x000d__x000a_NullPort=None_x000d__x000a_device=HP LaserJet 4 Plus,HPPCL5MS,LPT1:_x000d__x000a__x000d__x000a_[Desktop]_x000d__x000a_Wallpaper=(无)_x000d__x000a_TileWallpaper=0_x000d_ 18 69" xfId="1371"/>
    <cellStyle name="s]_x000d__x000a_load=_x000d__x000a_run=_x000d__x000a_NullPort=None_x000d__x000a_device=HP LaserJet 4 Plus,HPPCL5MS,LPT1:_x000d__x000a__x000d__x000a_[Desktop]_x000d__x000a_Wallpaper=(无)_x000d__x000a_TileWallpaper=0_x000d_ 18 7" xfId="1372"/>
    <cellStyle name="s]_x000d__x000a_load=_x000d__x000a_run=_x000d__x000a_NullPort=None_x000d__x000a_device=HP LaserJet 4 Plus,HPPCL5MS,LPT1:_x000d__x000a__x000d__x000a_[Desktop]_x000d__x000a_Wallpaper=(无)_x000d__x000a_TileWallpaper=0_x000d_ 18 70" xfId="1373"/>
    <cellStyle name="s]_x000d__x000a_load=_x000d__x000a_run=_x000d__x000a_NullPort=None_x000d__x000a_device=HP LaserJet 4 Plus,HPPCL5MS,LPT1:_x000d__x000a__x000d__x000a_[Desktop]_x000d__x000a_Wallpaper=(无)_x000d__x000a_TileWallpaper=0_x000d_ 18 71" xfId="1374"/>
    <cellStyle name="s]_x000d__x000a_load=_x000d__x000a_run=_x000d__x000a_NullPort=None_x000d__x000a_device=HP LaserJet 4 Plus,HPPCL5MS,LPT1:_x000d__x000a__x000d__x000a_[Desktop]_x000d__x000a_Wallpaper=(无)_x000d__x000a_TileWallpaper=0_x000d_ 18 72" xfId="1375"/>
    <cellStyle name="s]_x000d__x000a_load=_x000d__x000a_run=_x000d__x000a_NullPort=None_x000d__x000a_device=HP LaserJet 4 Plus,HPPCL5MS,LPT1:_x000d__x000a__x000d__x000a_[Desktop]_x000d__x000a_Wallpaper=(无)_x000d__x000a_TileWallpaper=0_x000d_ 18 73" xfId="1376"/>
    <cellStyle name="s]_x000d__x000a_load=_x000d__x000a_run=_x000d__x000a_NullPort=None_x000d__x000a_device=HP LaserJet 4 Plus,HPPCL5MS,LPT1:_x000d__x000a__x000d__x000a_[Desktop]_x000d__x000a_Wallpaper=(无)_x000d__x000a_TileWallpaper=0_x000d_ 18 74" xfId="1377"/>
    <cellStyle name="s]_x000d__x000a_load=_x000d__x000a_run=_x000d__x000a_NullPort=None_x000d__x000a_device=HP LaserJet 4 Plus,HPPCL5MS,LPT1:_x000d__x000a__x000d__x000a_[Desktop]_x000d__x000a_Wallpaper=(无)_x000d__x000a_TileWallpaper=0_x000d_ 18 75" xfId="1378"/>
    <cellStyle name="s]_x000d__x000a_load=_x000d__x000a_run=_x000d__x000a_NullPort=None_x000d__x000a_device=HP LaserJet 4 Plus,HPPCL5MS,LPT1:_x000d__x000a__x000d__x000a_[Desktop]_x000d__x000a_Wallpaper=(无)_x000d__x000a_TileWallpaper=0_x000d_ 18 76" xfId="1379"/>
    <cellStyle name="s]_x000d__x000a_load=_x000d__x000a_run=_x000d__x000a_NullPort=None_x000d__x000a_device=HP LaserJet 4 Plus,HPPCL5MS,LPT1:_x000d__x000a__x000d__x000a_[Desktop]_x000d__x000a_Wallpaper=(无)_x000d__x000a_TileWallpaper=0_x000d_ 18 77" xfId="1380"/>
    <cellStyle name="s]_x000d__x000a_load=_x000d__x000a_run=_x000d__x000a_NullPort=None_x000d__x000a_device=HP LaserJet 4 Plus,HPPCL5MS,LPT1:_x000d__x000a__x000d__x000a_[Desktop]_x000d__x000a_Wallpaper=(无)_x000d__x000a_TileWallpaper=0_x000d_ 18 78" xfId="1381"/>
    <cellStyle name="s]_x000d__x000a_load=_x000d__x000a_run=_x000d__x000a_NullPort=None_x000d__x000a_device=HP LaserJet 4 Plus,HPPCL5MS,LPT1:_x000d__x000a__x000d__x000a_[Desktop]_x000d__x000a_Wallpaper=(无)_x000d__x000a_TileWallpaper=0_x000d_ 18 79" xfId="1382"/>
    <cellStyle name="s]_x000d__x000a_load=_x000d__x000a_run=_x000d__x000a_NullPort=None_x000d__x000a_device=HP LaserJet 4 Plus,HPPCL5MS,LPT1:_x000d__x000a__x000d__x000a_[Desktop]_x000d__x000a_Wallpaper=(无)_x000d__x000a_TileWallpaper=0_x000d_ 18 8" xfId="1383"/>
    <cellStyle name="s]_x000d__x000a_load=_x000d__x000a_run=_x000d__x000a_NullPort=None_x000d__x000a_device=HP LaserJet 4 Plus,HPPCL5MS,LPT1:_x000d__x000a__x000d__x000a_[Desktop]_x000d__x000a_Wallpaper=(无)_x000d__x000a_TileWallpaper=0_x000d_ 18 80" xfId="1384"/>
    <cellStyle name="s]_x000d__x000a_load=_x000d__x000a_run=_x000d__x000a_NullPort=None_x000d__x000a_device=HP LaserJet 4 Plus,HPPCL5MS,LPT1:_x000d__x000a__x000d__x000a_[Desktop]_x000d__x000a_Wallpaper=(无)_x000d__x000a_TileWallpaper=0_x000d_ 18 9" xfId="1385"/>
    <cellStyle name="s]_x000d__x000a_load=_x000d__x000a_run=_x000d__x000a_NullPort=None_x000d__x000a_device=HP LaserJet 4 Plus,HPPCL5MS,LPT1:_x000d__x000a__x000d__x000a_[Desktop]_x000d__x000a_Wallpaper=(无)_x000d__x000a_TileWallpaper=0_x000d_ 19" xfId="1386"/>
    <cellStyle name="s]_x000d__x000a_load=_x000d__x000a_run=_x000d__x000a_NullPort=None_x000d__x000a_device=HP LaserJet 4 Plus,HPPCL5MS,LPT1:_x000d__x000a__x000d__x000a_[Desktop]_x000d__x000a_Wallpaper=(无)_x000d__x000a_TileWallpaper=0_x000d_ 19 10" xfId="1387"/>
    <cellStyle name="s]_x000d__x000a_load=_x000d__x000a_run=_x000d__x000a_NullPort=None_x000d__x000a_device=HP LaserJet 4 Plus,HPPCL5MS,LPT1:_x000d__x000a__x000d__x000a_[Desktop]_x000d__x000a_Wallpaper=(无)_x000d__x000a_TileWallpaper=0_x000d_ 19 11" xfId="1388"/>
    <cellStyle name="s]_x000d__x000a_load=_x000d__x000a_run=_x000d__x000a_NullPort=None_x000d__x000a_device=HP LaserJet 4 Plus,HPPCL5MS,LPT1:_x000d__x000a__x000d__x000a_[Desktop]_x000d__x000a_Wallpaper=(无)_x000d__x000a_TileWallpaper=0_x000d_ 19 12" xfId="1389"/>
    <cellStyle name="s]_x000d__x000a_load=_x000d__x000a_run=_x000d__x000a_NullPort=None_x000d__x000a_device=HP LaserJet 4 Plus,HPPCL5MS,LPT1:_x000d__x000a__x000d__x000a_[Desktop]_x000d__x000a_Wallpaper=(无)_x000d__x000a_TileWallpaper=0_x000d_ 19 13" xfId="1390"/>
    <cellStyle name="s]_x000d__x000a_load=_x000d__x000a_run=_x000d__x000a_NullPort=None_x000d__x000a_device=HP LaserJet 4 Plus,HPPCL5MS,LPT1:_x000d__x000a__x000d__x000a_[Desktop]_x000d__x000a_Wallpaper=(无)_x000d__x000a_TileWallpaper=0_x000d_ 19 14" xfId="1391"/>
    <cellStyle name="s]_x000d__x000a_load=_x000d__x000a_run=_x000d__x000a_NullPort=None_x000d__x000a_device=HP LaserJet 4 Plus,HPPCL5MS,LPT1:_x000d__x000a__x000d__x000a_[Desktop]_x000d__x000a_Wallpaper=(无)_x000d__x000a_TileWallpaper=0_x000d_ 19 15" xfId="1392"/>
    <cellStyle name="s]_x000d__x000a_load=_x000d__x000a_run=_x000d__x000a_NullPort=None_x000d__x000a_device=HP LaserJet 4 Plus,HPPCL5MS,LPT1:_x000d__x000a__x000d__x000a_[Desktop]_x000d__x000a_Wallpaper=(无)_x000d__x000a_TileWallpaper=0_x000d_ 19 16" xfId="1393"/>
    <cellStyle name="s]_x000d__x000a_load=_x000d__x000a_run=_x000d__x000a_NullPort=None_x000d__x000a_device=HP LaserJet 4 Plus,HPPCL5MS,LPT1:_x000d__x000a__x000d__x000a_[Desktop]_x000d__x000a_Wallpaper=(无)_x000d__x000a_TileWallpaper=0_x000d_ 19 17" xfId="1394"/>
    <cellStyle name="s]_x000d__x000a_load=_x000d__x000a_run=_x000d__x000a_NullPort=None_x000d__x000a_device=HP LaserJet 4 Plus,HPPCL5MS,LPT1:_x000d__x000a__x000d__x000a_[Desktop]_x000d__x000a_Wallpaper=(无)_x000d__x000a_TileWallpaper=0_x000d_ 19 18" xfId="1395"/>
    <cellStyle name="s]_x000d__x000a_load=_x000d__x000a_run=_x000d__x000a_NullPort=None_x000d__x000a_device=HP LaserJet 4 Plus,HPPCL5MS,LPT1:_x000d__x000a__x000d__x000a_[Desktop]_x000d__x000a_Wallpaper=(无)_x000d__x000a_TileWallpaper=0_x000d_ 19 19" xfId="1396"/>
    <cellStyle name="s]_x000d__x000a_load=_x000d__x000a_run=_x000d__x000a_NullPort=None_x000d__x000a_device=HP LaserJet 4 Plus,HPPCL5MS,LPT1:_x000d__x000a__x000d__x000a_[Desktop]_x000d__x000a_Wallpaper=(无)_x000d__x000a_TileWallpaper=0_x000d_ 19 2" xfId="1397"/>
    <cellStyle name="s]_x000d__x000a_load=_x000d__x000a_run=_x000d__x000a_NullPort=None_x000d__x000a_device=HP LaserJet 4 Plus,HPPCL5MS,LPT1:_x000d__x000a__x000d__x000a_[Desktop]_x000d__x000a_Wallpaper=(无)_x000d__x000a_TileWallpaper=0_x000d_ 19 20" xfId="1398"/>
    <cellStyle name="s]_x000d__x000a_load=_x000d__x000a_run=_x000d__x000a_NullPort=None_x000d__x000a_device=HP LaserJet 4 Plus,HPPCL5MS,LPT1:_x000d__x000a__x000d__x000a_[Desktop]_x000d__x000a_Wallpaper=(无)_x000d__x000a_TileWallpaper=0_x000d_ 19 21" xfId="1399"/>
    <cellStyle name="s]_x000d__x000a_load=_x000d__x000a_run=_x000d__x000a_NullPort=None_x000d__x000a_device=HP LaserJet 4 Plus,HPPCL5MS,LPT1:_x000d__x000a__x000d__x000a_[Desktop]_x000d__x000a_Wallpaper=(无)_x000d__x000a_TileWallpaper=0_x000d_ 19 22" xfId="1400"/>
    <cellStyle name="s]_x000d__x000a_load=_x000d__x000a_run=_x000d__x000a_NullPort=None_x000d__x000a_device=HP LaserJet 4 Plus,HPPCL5MS,LPT1:_x000d__x000a__x000d__x000a_[Desktop]_x000d__x000a_Wallpaper=(无)_x000d__x000a_TileWallpaper=0_x000d_ 19 23" xfId="1401"/>
    <cellStyle name="s]_x000d__x000a_load=_x000d__x000a_run=_x000d__x000a_NullPort=None_x000d__x000a_device=HP LaserJet 4 Plus,HPPCL5MS,LPT1:_x000d__x000a__x000d__x000a_[Desktop]_x000d__x000a_Wallpaper=(无)_x000d__x000a_TileWallpaper=0_x000d_ 19 24" xfId="1402"/>
    <cellStyle name="s]_x000d__x000a_load=_x000d__x000a_run=_x000d__x000a_NullPort=None_x000d__x000a_device=HP LaserJet 4 Plus,HPPCL5MS,LPT1:_x000d__x000a__x000d__x000a_[Desktop]_x000d__x000a_Wallpaper=(无)_x000d__x000a_TileWallpaper=0_x000d_ 19 25" xfId="1403"/>
    <cellStyle name="s]_x000d__x000a_load=_x000d__x000a_run=_x000d__x000a_NullPort=None_x000d__x000a_device=HP LaserJet 4 Plus,HPPCL5MS,LPT1:_x000d__x000a__x000d__x000a_[Desktop]_x000d__x000a_Wallpaper=(无)_x000d__x000a_TileWallpaper=0_x000d_ 19 26" xfId="1404"/>
    <cellStyle name="s]_x000d__x000a_load=_x000d__x000a_run=_x000d__x000a_NullPort=None_x000d__x000a_device=HP LaserJet 4 Plus,HPPCL5MS,LPT1:_x000d__x000a__x000d__x000a_[Desktop]_x000d__x000a_Wallpaper=(无)_x000d__x000a_TileWallpaper=0_x000d_ 19 27" xfId="1405"/>
    <cellStyle name="s]_x000d__x000a_load=_x000d__x000a_run=_x000d__x000a_NullPort=None_x000d__x000a_device=HP LaserJet 4 Plus,HPPCL5MS,LPT1:_x000d__x000a__x000d__x000a_[Desktop]_x000d__x000a_Wallpaper=(无)_x000d__x000a_TileWallpaper=0_x000d_ 19 28" xfId="1406"/>
    <cellStyle name="s]_x000d__x000a_load=_x000d__x000a_run=_x000d__x000a_NullPort=None_x000d__x000a_device=HP LaserJet 4 Plus,HPPCL5MS,LPT1:_x000d__x000a__x000d__x000a_[Desktop]_x000d__x000a_Wallpaper=(无)_x000d__x000a_TileWallpaper=0_x000d_ 19 29" xfId="1407"/>
    <cellStyle name="s]_x000d__x000a_load=_x000d__x000a_run=_x000d__x000a_NullPort=None_x000d__x000a_device=HP LaserJet 4 Plus,HPPCL5MS,LPT1:_x000d__x000a__x000d__x000a_[Desktop]_x000d__x000a_Wallpaper=(无)_x000d__x000a_TileWallpaper=0_x000d_ 19 3" xfId="1408"/>
    <cellStyle name="s]_x000d__x000a_load=_x000d__x000a_run=_x000d__x000a_NullPort=None_x000d__x000a_device=HP LaserJet 4 Plus,HPPCL5MS,LPT1:_x000d__x000a__x000d__x000a_[Desktop]_x000d__x000a_Wallpaper=(无)_x000d__x000a_TileWallpaper=0_x000d_ 19 30" xfId="1409"/>
    <cellStyle name="s]_x000d__x000a_load=_x000d__x000a_run=_x000d__x000a_NullPort=None_x000d__x000a_device=HP LaserJet 4 Plus,HPPCL5MS,LPT1:_x000d__x000a__x000d__x000a_[Desktop]_x000d__x000a_Wallpaper=(无)_x000d__x000a_TileWallpaper=0_x000d_ 19 31" xfId="1410"/>
    <cellStyle name="s]_x000d__x000a_load=_x000d__x000a_run=_x000d__x000a_NullPort=None_x000d__x000a_device=HP LaserJet 4 Plus,HPPCL5MS,LPT1:_x000d__x000a__x000d__x000a_[Desktop]_x000d__x000a_Wallpaper=(无)_x000d__x000a_TileWallpaper=0_x000d_ 19 32" xfId="1411"/>
    <cellStyle name="s]_x000d__x000a_load=_x000d__x000a_run=_x000d__x000a_NullPort=None_x000d__x000a_device=HP LaserJet 4 Plus,HPPCL5MS,LPT1:_x000d__x000a__x000d__x000a_[Desktop]_x000d__x000a_Wallpaper=(无)_x000d__x000a_TileWallpaper=0_x000d_ 19 33" xfId="1412"/>
    <cellStyle name="s]_x000d__x000a_load=_x000d__x000a_run=_x000d__x000a_NullPort=None_x000d__x000a_device=HP LaserJet 4 Plus,HPPCL5MS,LPT1:_x000d__x000a__x000d__x000a_[Desktop]_x000d__x000a_Wallpaper=(无)_x000d__x000a_TileWallpaper=0_x000d_ 19 34" xfId="1413"/>
    <cellStyle name="s]_x000d__x000a_load=_x000d__x000a_run=_x000d__x000a_NullPort=None_x000d__x000a_device=HP LaserJet 4 Plus,HPPCL5MS,LPT1:_x000d__x000a__x000d__x000a_[Desktop]_x000d__x000a_Wallpaper=(无)_x000d__x000a_TileWallpaper=0_x000d_ 19 35" xfId="1414"/>
    <cellStyle name="s]_x000d__x000a_load=_x000d__x000a_run=_x000d__x000a_NullPort=None_x000d__x000a_device=HP LaserJet 4 Plus,HPPCL5MS,LPT1:_x000d__x000a__x000d__x000a_[Desktop]_x000d__x000a_Wallpaper=(无)_x000d__x000a_TileWallpaper=0_x000d_ 19 36" xfId="1415"/>
    <cellStyle name="s]_x000d__x000a_load=_x000d__x000a_run=_x000d__x000a_NullPort=None_x000d__x000a_device=HP LaserJet 4 Plus,HPPCL5MS,LPT1:_x000d__x000a__x000d__x000a_[Desktop]_x000d__x000a_Wallpaper=(无)_x000d__x000a_TileWallpaper=0_x000d_ 19 37" xfId="1416"/>
    <cellStyle name="s]_x000d__x000a_load=_x000d__x000a_run=_x000d__x000a_NullPort=None_x000d__x000a_device=HP LaserJet 4 Plus,HPPCL5MS,LPT1:_x000d__x000a__x000d__x000a_[Desktop]_x000d__x000a_Wallpaper=(无)_x000d__x000a_TileWallpaper=0_x000d_ 19 38" xfId="1417"/>
    <cellStyle name="s]_x000d__x000a_load=_x000d__x000a_run=_x000d__x000a_NullPort=None_x000d__x000a_device=HP LaserJet 4 Plus,HPPCL5MS,LPT1:_x000d__x000a__x000d__x000a_[Desktop]_x000d__x000a_Wallpaper=(无)_x000d__x000a_TileWallpaper=0_x000d_ 19 39" xfId="1418"/>
    <cellStyle name="s]_x000d__x000a_load=_x000d__x000a_run=_x000d__x000a_NullPort=None_x000d__x000a_device=HP LaserJet 4 Plus,HPPCL5MS,LPT1:_x000d__x000a__x000d__x000a_[Desktop]_x000d__x000a_Wallpaper=(无)_x000d__x000a_TileWallpaper=0_x000d_ 19 4" xfId="1419"/>
    <cellStyle name="s]_x000d__x000a_load=_x000d__x000a_run=_x000d__x000a_NullPort=None_x000d__x000a_device=HP LaserJet 4 Plus,HPPCL5MS,LPT1:_x000d__x000a__x000d__x000a_[Desktop]_x000d__x000a_Wallpaper=(无)_x000d__x000a_TileWallpaper=0_x000d_ 19 40" xfId="1420"/>
    <cellStyle name="s]_x000d__x000a_load=_x000d__x000a_run=_x000d__x000a_NullPort=None_x000d__x000a_device=HP LaserJet 4 Plus,HPPCL5MS,LPT1:_x000d__x000a__x000d__x000a_[Desktop]_x000d__x000a_Wallpaper=(无)_x000d__x000a_TileWallpaper=0_x000d_ 19 41" xfId="1421"/>
    <cellStyle name="s]_x000d__x000a_load=_x000d__x000a_run=_x000d__x000a_NullPort=None_x000d__x000a_device=HP LaserJet 4 Plus,HPPCL5MS,LPT1:_x000d__x000a__x000d__x000a_[Desktop]_x000d__x000a_Wallpaper=(无)_x000d__x000a_TileWallpaper=0_x000d_ 19 42" xfId="1422"/>
    <cellStyle name="s]_x000d__x000a_load=_x000d__x000a_run=_x000d__x000a_NullPort=None_x000d__x000a_device=HP LaserJet 4 Plus,HPPCL5MS,LPT1:_x000d__x000a__x000d__x000a_[Desktop]_x000d__x000a_Wallpaper=(无)_x000d__x000a_TileWallpaper=0_x000d_ 19 43" xfId="1423"/>
    <cellStyle name="s]_x000d__x000a_load=_x000d__x000a_run=_x000d__x000a_NullPort=None_x000d__x000a_device=HP LaserJet 4 Plus,HPPCL5MS,LPT1:_x000d__x000a__x000d__x000a_[Desktop]_x000d__x000a_Wallpaper=(无)_x000d__x000a_TileWallpaper=0_x000d_ 19 44" xfId="1424"/>
    <cellStyle name="s]_x000d__x000a_load=_x000d__x000a_run=_x000d__x000a_NullPort=None_x000d__x000a_device=HP LaserJet 4 Plus,HPPCL5MS,LPT1:_x000d__x000a__x000d__x000a_[Desktop]_x000d__x000a_Wallpaper=(无)_x000d__x000a_TileWallpaper=0_x000d_ 19 45" xfId="1425"/>
    <cellStyle name="s]_x000d__x000a_load=_x000d__x000a_run=_x000d__x000a_NullPort=None_x000d__x000a_device=HP LaserJet 4 Plus,HPPCL5MS,LPT1:_x000d__x000a__x000d__x000a_[Desktop]_x000d__x000a_Wallpaper=(无)_x000d__x000a_TileWallpaper=0_x000d_ 19 46" xfId="1426"/>
    <cellStyle name="s]_x000d__x000a_load=_x000d__x000a_run=_x000d__x000a_NullPort=None_x000d__x000a_device=HP LaserJet 4 Plus,HPPCL5MS,LPT1:_x000d__x000a__x000d__x000a_[Desktop]_x000d__x000a_Wallpaper=(无)_x000d__x000a_TileWallpaper=0_x000d_ 19 47" xfId="1427"/>
    <cellStyle name="s]_x000d__x000a_load=_x000d__x000a_run=_x000d__x000a_NullPort=None_x000d__x000a_device=HP LaserJet 4 Plus,HPPCL5MS,LPT1:_x000d__x000a__x000d__x000a_[Desktop]_x000d__x000a_Wallpaper=(无)_x000d__x000a_TileWallpaper=0_x000d_ 19 48" xfId="1428"/>
    <cellStyle name="s]_x000d__x000a_load=_x000d__x000a_run=_x000d__x000a_NullPort=None_x000d__x000a_device=HP LaserJet 4 Plus,HPPCL5MS,LPT1:_x000d__x000a__x000d__x000a_[Desktop]_x000d__x000a_Wallpaper=(无)_x000d__x000a_TileWallpaper=0_x000d_ 19 49" xfId="1429"/>
    <cellStyle name="s]_x000d__x000a_load=_x000d__x000a_run=_x000d__x000a_NullPort=None_x000d__x000a_device=HP LaserJet 4 Plus,HPPCL5MS,LPT1:_x000d__x000a__x000d__x000a_[Desktop]_x000d__x000a_Wallpaper=(无)_x000d__x000a_TileWallpaper=0_x000d_ 19 5" xfId="1430"/>
    <cellStyle name="s]_x000d__x000a_load=_x000d__x000a_run=_x000d__x000a_NullPort=None_x000d__x000a_device=HP LaserJet 4 Plus,HPPCL5MS,LPT1:_x000d__x000a__x000d__x000a_[Desktop]_x000d__x000a_Wallpaper=(无)_x000d__x000a_TileWallpaper=0_x000d_ 19 50" xfId="1431"/>
    <cellStyle name="s]_x000d__x000a_load=_x000d__x000a_run=_x000d__x000a_NullPort=None_x000d__x000a_device=HP LaserJet 4 Plus,HPPCL5MS,LPT1:_x000d__x000a__x000d__x000a_[Desktop]_x000d__x000a_Wallpaper=(无)_x000d__x000a_TileWallpaper=0_x000d_ 19 51" xfId="1432"/>
    <cellStyle name="s]_x000d__x000a_load=_x000d__x000a_run=_x000d__x000a_NullPort=None_x000d__x000a_device=HP LaserJet 4 Plus,HPPCL5MS,LPT1:_x000d__x000a__x000d__x000a_[Desktop]_x000d__x000a_Wallpaper=(无)_x000d__x000a_TileWallpaper=0_x000d_ 19 52" xfId="1433"/>
    <cellStyle name="s]_x000d__x000a_load=_x000d__x000a_run=_x000d__x000a_NullPort=None_x000d__x000a_device=HP LaserJet 4 Plus,HPPCL5MS,LPT1:_x000d__x000a__x000d__x000a_[Desktop]_x000d__x000a_Wallpaper=(无)_x000d__x000a_TileWallpaper=0_x000d_ 19 53" xfId="1434"/>
    <cellStyle name="s]_x000d__x000a_load=_x000d__x000a_run=_x000d__x000a_NullPort=None_x000d__x000a_device=HP LaserJet 4 Plus,HPPCL5MS,LPT1:_x000d__x000a__x000d__x000a_[Desktop]_x000d__x000a_Wallpaper=(无)_x000d__x000a_TileWallpaper=0_x000d_ 19 54" xfId="1435"/>
    <cellStyle name="s]_x000d__x000a_load=_x000d__x000a_run=_x000d__x000a_NullPort=None_x000d__x000a_device=HP LaserJet 4 Plus,HPPCL5MS,LPT1:_x000d__x000a__x000d__x000a_[Desktop]_x000d__x000a_Wallpaper=(无)_x000d__x000a_TileWallpaper=0_x000d_ 19 55" xfId="1436"/>
    <cellStyle name="s]_x000d__x000a_load=_x000d__x000a_run=_x000d__x000a_NullPort=None_x000d__x000a_device=HP LaserJet 4 Plus,HPPCL5MS,LPT1:_x000d__x000a__x000d__x000a_[Desktop]_x000d__x000a_Wallpaper=(无)_x000d__x000a_TileWallpaper=0_x000d_ 19 56" xfId="1437"/>
    <cellStyle name="s]_x000d__x000a_load=_x000d__x000a_run=_x000d__x000a_NullPort=None_x000d__x000a_device=HP LaserJet 4 Plus,HPPCL5MS,LPT1:_x000d__x000a__x000d__x000a_[Desktop]_x000d__x000a_Wallpaper=(无)_x000d__x000a_TileWallpaper=0_x000d_ 19 57" xfId="1438"/>
    <cellStyle name="s]_x000d__x000a_load=_x000d__x000a_run=_x000d__x000a_NullPort=None_x000d__x000a_device=HP LaserJet 4 Plus,HPPCL5MS,LPT1:_x000d__x000a__x000d__x000a_[Desktop]_x000d__x000a_Wallpaper=(无)_x000d__x000a_TileWallpaper=0_x000d_ 19 58" xfId="1439"/>
    <cellStyle name="s]_x000d__x000a_load=_x000d__x000a_run=_x000d__x000a_NullPort=None_x000d__x000a_device=HP LaserJet 4 Plus,HPPCL5MS,LPT1:_x000d__x000a__x000d__x000a_[Desktop]_x000d__x000a_Wallpaper=(无)_x000d__x000a_TileWallpaper=0_x000d_ 19 59" xfId="1440"/>
    <cellStyle name="s]_x000d__x000a_load=_x000d__x000a_run=_x000d__x000a_NullPort=None_x000d__x000a_device=HP LaserJet 4 Plus,HPPCL5MS,LPT1:_x000d__x000a__x000d__x000a_[Desktop]_x000d__x000a_Wallpaper=(无)_x000d__x000a_TileWallpaper=0_x000d_ 19 6" xfId="1441"/>
    <cellStyle name="s]_x000d__x000a_load=_x000d__x000a_run=_x000d__x000a_NullPort=None_x000d__x000a_device=HP LaserJet 4 Plus,HPPCL5MS,LPT1:_x000d__x000a__x000d__x000a_[Desktop]_x000d__x000a_Wallpaper=(无)_x000d__x000a_TileWallpaper=0_x000d_ 19 60" xfId="1442"/>
    <cellStyle name="s]_x000d__x000a_load=_x000d__x000a_run=_x000d__x000a_NullPort=None_x000d__x000a_device=HP LaserJet 4 Plus,HPPCL5MS,LPT1:_x000d__x000a__x000d__x000a_[Desktop]_x000d__x000a_Wallpaper=(无)_x000d__x000a_TileWallpaper=0_x000d_ 19 61" xfId="1443"/>
    <cellStyle name="s]_x000d__x000a_load=_x000d__x000a_run=_x000d__x000a_NullPort=None_x000d__x000a_device=HP LaserJet 4 Plus,HPPCL5MS,LPT1:_x000d__x000a__x000d__x000a_[Desktop]_x000d__x000a_Wallpaper=(无)_x000d__x000a_TileWallpaper=0_x000d_ 19 62" xfId="1444"/>
    <cellStyle name="s]_x000d__x000a_load=_x000d__x000a_run=_x000d__x000a_NullPort=None_x000d__x000a_device=HP LaserJet 4 Plus,HPPCL5MS,LPT1:_x000d__x000a__x000d__x000a_[Desktop]_x000d__x000a_Wallpaper=(无)_x000d__x000a_TileWallpaper=0_x000d_ 19 63" xfId="1445"/>
    <cellStyle name="s]_x000d__x000a_load=_x000d__x000a_run=_x000d__x000a_NullPort=None_x000d__x000a_device=HP LaserJet 4 Plus,HPPCL5MS,LPT1:_x000d__x000a__x000d__x000a_[Desktop]_x000d__x000a_Wallpaper=(无)_x000d__x000a_TileWallpaper=0_x000d_ 19 64" xfId="1446"/>
    <cellStyle name="s]_x000d__x000a_load=_x000d__x000a_run=_x000d__x000a_NullPort=None_x000d__x000a_device=HP LaserJet 4 Plus,HPPCL5MS,LPT1:_x000d__x000a__x000d__x000a_[Desktop]_x000d__x000a_Wallpaper=(无)_x000d__x000a_TileWallpaper=0_x000d_ 19 65" xfId="1447"/>
    <cellStyle name="s]_x000d__x000a_load=_x000d__x000a_run=_x000d__x000a_NullPort=None_x000d__x000a_device=HP LaserJet 4 Plus,HPPCL5MS,LPT1:_x000d__x000a__x000d__x000a_[Desktop]_x000d__x000a_Wallpaper=(无)_x000d__x000a_TileWallpaper=0_x000d_ 19 66" xfId="1448"/>
    <cellStyle name="s]_x000d__x000a_load=_x000d__x000a_run=_x000d__x000a_NullPort=None_x000d__x000a_device=HP LaserJet 4 Plus,HPPCL5MS,LPT1:_x000d__x000a__x000d__x000a_[Desktop]_x000d__x000a_Wallpaper=(无)_x000d__x000a_TileWallpaper=0_x000d_ 19 67" xfId="1449"/>
    <cellStyle name="s]_x000d__x000a_load=_x000d__x000a_run=_x000d__x000a_NullPort=None_x000d__x000a_device=HP LaserJet 4 Plus,HPPCL5MS,LPT1:_x000d__x000a__x000d__x000a_[Desktop]_x000d__x000a_Wallpaper=(无)_x000d__x000a_TileWallpaper=0_x000d_ 19 68" xfId="1450"/>
    <cellStyle name="s]_x000d__x000a_load=_x000d__x000a_run=_x000d__x000a_NullPort=None_x000d__x000a_device=HP LaserJet 4 Plus,HPPCL5MS,LPT1:_x000d__x000a__x000d__x000a_[Desktop]_x000d__x000a_Wallpaper=(无)_x000d__x000a_TileWallpaper=0_x000d_ 19 69" xfId="1451"/>
    <cellStyle name="s]_x000d__x000a_load=_x000d__x000a_run=_x000d__x000a_NullPort=None_x000d__x000a_device=HP LaserJet 4 Plus,HPPCL5MS,LPT1:_x000d__x000a__x000d__x000a_[Desktop]_x000d__x000a_Wallpaper=(无)_x000d__x000a_TileWallpaper=0_x000d_ 19 7" xfId="1452"/>
    <cellStyle name="s]_x000d__x000a_load=_x000d__x000a_run=_x000d__x000a_NullPort=None_x000d__x000a_device=HP LaserJet 4 Plus,HPPCL5MS,LPT1:_x000d__x000a__x000d__x000a_[Desktop]_x000d__x000a_Wallpaper=(无)_x000d__x000a_TileWallpaper=0_x000d_ 19 70" xfId="1453"/>
    <cellStyle name="s]_x000d__x000a_load=_x000d__x000a_run=_x000d__x000a_NullPort=None_x000d__x000a_device=HP LaserJet 4 Plus,HPPCL5MS,LPT1:_x000d__x000a__x000d__x000a_[Desktop]_x000d__x000a_Wallpaper=(无)_x000d__x000a_TileWallpaper=0_x000d_ 19 71" xfId="1454"/>
    <cellStyle name="s]_x000d__x000a_load=_x000d__x000a_run=_x000d__x000a_NullPort=None_x000d__x000a_device=HP LaserJet 4 Plus,HPPCL5MS,LPT1:_x000d__x000a__x000d__x000a_[Desktop]_x000d__x000a_Wallpaper=(无)_x000d__x000a_TileWallpaper=0_x000d_ 19 72" xfId="1455"/>
    <cellStyle name="s]_x000d__x000a_load=_x000d__x000a_run=_x000d__x000a_NullPort=None_x000d__x000a_device=HP LaserJet 4 Plus,HPPCL5MS,LPT1:_x000d__x000a__x000d__x000a_[Desktop]_x000d__x000a_Wallpaper=(无)_x000d__x000a_TileWallpaper=0_x000d_ 19 73" xfId="1456"/>
    <cellStyle name="s]_x000d__x000a_load=_x000d__x000a_run=_x000d__x000a_NullPort=None_x000d__x000a_device=HP LaserJet 4 Plus,HPPCL5MS,LPT1:_x000d__x000a__x000d__x000a_[Desktop]_x000d__x000a_Wallpaper=(无)_x000d__x000a_TileWallpaper=0_x000d_ 19 74" xfId="1457"/>
    <cellStyle name="s]_x000d__x000a_load=_x000d__x000a_run=_x000d__x000a_NullPort=None_x000d__x000a_device=HP LaserJet 4 Plus,HPPCL5MS,LPT1:_x000d__x000a__x000d__x000a_[Desktop]_x000d__x000a_Wallpaper=(无)_x000d__x000a_TileWallpaper=0_x000d_ 19 75" xfId="1458"/>
    <cellStyle name="s]_x000d__x000a_load=_x000d__x000a_run=_x000d__x000a_NullPort=None_x000d__x000a_device=HP LaserJet 4 Plus,HPPCL5MS,LPT1:_x000d__x000a__x000d__x000a_[Desktop]_x000d__x000a_Wallpaper=(无)_x000d__x000a_TileWallpaper=0_x000d_ 19 76" xfId="1459"/>
    <cellStyle name="s]_x000d__x000a_load=_x000d__x000a_run=_x000d__x000a_NullPort=None_x000d__x000a_device=HP LaserJet 4 Plus,HPPCL5MS,LPT1:_x000d__x000a__x000d__x000a_[Desktop]_x000d__x000a_Wallpaper=(无)_x000d__x000a_TileWallpaper=0_x000d_ 19 77" xfId="1460"/>
    <cellStyle name="s]_x000d__x000a_load=_x000d__x000a_run=_x000d__x000a_NullPort=None_x000d__x000a_device=HP LaserJet 4 Plus,HPPCL5MS,LPT1:_x000d__x000a__x000d__x000a_[Desktop]_x000d__x000a_Wallpaper=(无)_x000d__x000a_TileWallpaper=0_x000d_ 19 78" xfId="1461"/>
    <cellStyle name="s]_x000d__x000a_load=_x000d__x000a_run=_x000d__x000a_NullPort=None_x000d__x000a_device=HP LaserJet 4 Plus,HPPCL5MS,LPT1:_x000d__x000a__x000d__x000a_[Desktop]_x000d__x000a_Wallpaper=(无)_x000d__x000a_TileWallpaper=0_x000d_ 19 79" xfId="1462"/>
    <cellStyle name="s]_x000d__x000a_load=_x000d__x000a_run=_x000d__x000a_NullPort=None_x000d__x000a_device=HP LaserJet 4 Plus,HPPCL5MS,LPT1:_x000d__x000a__x000d__x000a_[Desktop]_x000d__x000a_Wallpaper=(无)_x000d__x000a_TileWallpaper=0_x000d_ 19 8" xfId="1463"/>
    <cellStyle name="s]_x000d__x000a_load=_x000d__x000a_run=_x000d__x000a_NullPort=None_x000d__x000a_device=HP LaserJet 4 Plus,HPPCL5MS,LPT1:_x000d__x000a__x000d__x000a_[Desktop]_x000d__x000a_Wallpaper=(无)_x000d__x000a_TileWallpaper=0_x000d_ 19 80" xfId="1464"/>
    <cellStyle name="s]_x000d__x000a_load=_x000d__x000a_run=_x000d__x000a_NullPort=None_x000d__x000a_device=HP LaserJet 4 Plus,HPPCL5MS,LPT1:_x000d__x000a__x000d__x000a_[Desktop]_x000d__x000a_Wallpaper=(无)_x000d__x000a_TileWallpaper=0_x000d_ 19 9" xfId="1465"/>
    <cellStyle name="s]_x000d__x000a_load=_x000d__x000a_run=_x000d__x000a_NullPort=None_x000d__x000a_device=HP LaserJet 4 Plus,HPPCL5MS,LPT1:_x000d__x000a__x000d__x000a_[Desktop]_x000d__x000a_Wallpaper=(无)_x000d__x000a_TileWallpaper=0_x000d_ 2" xfId="1466"/>
    <cellStyle name="s]_x000d__x000a_load=_x000d__x000a_run=_x000d__x000a_NullPort=None_x000d__x000a_device=HP LaserJet 4 Plus,HPPCL5MS,LPT1:_x000d__x000a__x000d__x000a_[Desktop]_x000d__x000a_Wallpaper=(无)_x000d__x000a_TileWallpaper=0_x000d_ 2 10" xfId="1467"/>
    <cellStyle name="s]_x000d__x000a_load=_x000d__x000a_run=_x000d__x000a_NullPort=None_x000d__x000a_device=HP LaserJet 4 Plus,HPPCL5MS,LPT1:_x000d__x000a__x000d__x000a_[Desktop]_x000d__x000a_Wallpaper=(无)_x000d__x000a_TileWallpaper=0_x000d_ 2 11" xfId="1468"/>
    <cellStyle name="s]_x000d__x000a_load=_x000d__x000a_run=_x000d__x000a_NullPort=None_x000d__x000a_device=HP LaserJet 4 Plus,HPPCL5MS,LPT1:_x000d__x000a__x000d__x000a_[Desktop]_x000d__x000a_Wallpaper=(无)_x000d__x000a_TileWallpaper=0_x000d_ 2 12" xfId="1469"/>
    <cellStyle name="s]_x000d__x000a_load=_x000d__x000a_run=_x000d__x000a_NullPort=None_x000d__x000a_device=HP LaserJet 4 Plus,HPPCL5MS,LPT1:_x000d__x000a__x000d__x000a_[Desktop]_x000d__x000a_Wallpaper=(无)_x000d__x000a_TileWallpaper=0_x000d_ 2 13" xfId="1470"/>
    <cellStyle name="s]_x000d__x000a_load=_x000d__x000a_run=_x000d__x000a_NullPort=None_x000d__x000a_device=HP LaserJet 4 Plus,HPPCL5MS,LPT1:_x000d__x000a__x000d__x000a_[Desktop]_x000d__x000a_Wallpaper=(无)_x000d__x000a_TileWallpaper=0_x000d_ 2 14" xfId="1471"/>
    <cellStyle name="s]_x000d__x000a_load=_x000d__x000a_run=_x000d__x000a_NullPort=None_x000d__x000a_device=HP LaserJet 4 Plus,HPPCL5MS,LPT1:_x000d__x000a__x000d__x000a_[Desktop]_x000d__x000a_Wallpaper=(无)_x000d__x000a_TileWallpaper=0_x000d_ 2 15" xfId="1472"/>
    <cellStyle name="s]_x000d__x000a_load=_x000d__x000a_run=_x000d__x000a_NullPort=None_x000d__x000a_device=HP LaserJet 4 Plus,HPPCL5MS,LPT1:_x000d__x000a__x000d__x000a_[Desktop]_x000d__x000a_Wallpaper=(无)_x000d__x000a_TileWallpaper=0_x000d_ 2 16" xfId="1473"/>
    <cellStyle name="s]_x000d__x000a_load=_x000d__x000a_run=_x000d__x000a_NullPort=None_x000d__x000a_device=HP LaserJet 4 Plus,HPPCL5MS,LPT1:_x000d__x000a__x000d__x000a_[Desktop]_x000d__x000a_Wallpaper=(无)_x000d__x000a_TileWallpaper=0_x000d_ 2 17" xfId="1474"/>
    <cellStyle name="s]_x000d__x000a_load=_x000d__x000a_run=_x000d__x000a_NullPort=None_x000d__x000a_device=HP LaserJet 4 Plus,HPPCL5MS,LPT1:_x000d__x000a__x000d__x000a_[Desktop]_x000d__x000a_Wallpaper=(无)_x000d__x000a_TileWallpaper=0_x000d_ 2 18" xfId="1475"/>
    <cellStyle name="s]_x000d__x000a_load=_x000d__x000a_run=_x000d__x000a_NullPort=None_x000d__x000a_device=HP LaserJet 4 Plus,HPPCL5MS,LPT1:_x000d__x000a__x000d__x000a_[Desktop]_x000d__x000a_Wallpaper=(无)_x000d__x000a_TileWallpaper=0_x000d_ 2 19" xfId="1476"/>
    <cellStyle name="s]_x000d__x000a_load=_x000d__x000a_run=_x000d__x000a_NullPort=None_x000d__x000a_device=HP LaserJet 4 Plus,HPPCL5MS,LPT1:_x000d__x000a__x000d__x000a_[Desktop]_x000d__x000a_Wallpaper=(无)_x000d__x000a_TileWallpaper=0_x000d_ 2 2" xfId="1477"/>
    <cellStyle name="s]_x000d__x000a_load=_x000d__x000a_run=_x000d__x000a_NullPort=None_x000d__x000a_device=HP LaserJet 4 Plus,HPPCL5MS,LPT1:_x000d__x000a__x000d__x000a_[Desktop]_x000d__x000a_Wallpaper=(无)_x000d__x000a_TileWallpaper=0_x000d_ 2 20" xfId="1478"/>
    <cellStyle name="s]_x000d__x000a_load=_x000d__x000a_run=_x000d__x000a_NullPort=None_x000d__x000a_device=HP LaserJet 4 Plus,HPPCL5MS,LPT1:_x000d__x000a__x000d__x000a_[Desktop]_x000d__x000a_Wallpaper=(无)_x000d__x000a_TileWallpaper=0_x000d_ 2 21" xfId="1479"/>
    <cellStyle name="s]_x000d__x000a_load=_x000d__x000a_run=_x000d__x000a_NullPort=None_x000d__x000a_device=HP LaserJet 4 Plus,HPPCL5MS,LPT1:_x000d__x000a__x000d__x000a_[Desktop]_x000d__x000a_Wallpaper=(无)_x000d__x000a_TileWallpaper=0_x000d_ 2 22" xfId="1480"/>
    <cellStyle name="s]_x000d__x000a_load=_x000d__x000a_run=_x000d__x000a_NullPort=None_x000d__x000a_device=HP LaserJet 4 Plus,HPPCL5MS,LPT1:_x000d__x000a__x000d__x000a_[Desktop]_x000d__x000a_Wallpaper=(无)_x000d__x000a_TileWallpaper=0_x000d_ 2 23" xfId="1481"/>
    <cellStyle name="s]_x000d__x000a_load=_x000d__x000a_run=_x000d__x000a_NullPort=None_x000d__x000a_device=HP LaserJet 4 Plus,HPPCL5MS,LPT1:_x000d__x000a__x000d__x000a_[Desktop]_x000d__x000a_Wallpaper=(无)_x000d__x000a_TileWallpaper=0_x000d_ 2 24" xfId="1482"/>
    <cellStyle name="s]_x000d__x000a_load=_x000d__x000a_run=_x000d__x000a_NullPort=None_x000d__x000a_device=HP LaserJet 4 Plus,HPPCL5MS,LPT1:_x000d__x000a__x000d__x000a_[Desktop]_x000d__x000a_Wallpaper=(无)_x000d__x000a_TileWallpaper=0_x000d_ 2 25" xfId="1483"/>
    <cellStyle name="s]_x000d__x000a_load=_x000d__x000a_run=_x000d__x000a_NullPort=None_x000d__x000a_device=HP LaserJet 4 Plus,HPPCL5MS,LPT1:_x000d__x000a__x000d__x000a_[Desktop]_x000d__x000a_Wallpaper=(无)_x000d__x000a_TileWallpaper=0_x000d_ 2 26" xfId="1484"/>
    <cellStyle name="s]_x000d__x000a_load=_x000d__x000a_run=_x000d__x000a_NullPort=None_x000d__x000a_device=HP LaserJet 4 Plus,HPPCL5MS,LPT1:_x000d__x000a__x000d__x000a_[Desktop]_x000d__x000a_Wallpaper=(无)_x000d__x000a_TileWallpaper=0_x000d_ 2 27" xfId="1485"/>
    <cellStyle name="s]_x000d__x000a_load=_x000d__x000a_run=_x000d__x000a_NullPort=None_x000d__x000a_device=HP LaserJet 4 Plus,HPPCL5MS,LPT1:_x000d__x000a__x000d__x000a_[Desktop]_x000d__x000a_Wallpaper=(无)_x000d__x000a_TileWallpaper=0_x000d_ 2 28" xfId="1486"/>
    <cellStyle name="s]_x000d__x000a_load=_x000d__x000a_run=_x000d__x000a_NullPort=None_x000d__x000a_device=HP LaserJet 4 Plus,HPPCL5MS,LPT1:_x000d__x000a__x000d__x000a_[Desktop]_x000d__x000a_Wallpaper=(无)_x000d__x000a_TileWallpaper=0_x000d_ 2 29" xfId="1487"/>
    <cellStyle name="s]_x000d__x000a_load=_x000d__x000a_run=_x000d__x000a_NullPort=None_x000d__x000a_device=HP LaserJet 4 Plus,HPPCL5MS,LPT1:_x000d__x000a__x000d__x000a_[Desktop]_x000d__x000a_Wallpaper=(无)_x000d__x000a_TileWallpaper=0_x000d_ 2 3" xfId="1488"/>
    <cellStyle name="s]_x000d__x000a_load=_x000d__x000a_run=_x000d__x000a_NullPort=None_x000d__x000a_device=HP LaserJet 4 Plus,HPPCL5MS,LPT1:_x000d__x000a__x000d__x000a_[Desktop]_x000d__x000a_Wallpaper=(无)_x000d__x000a_TileWallpaper=0_x000d_ 2 30" xfId="1489"/>
    <cellStyle name="s]_x000d__x000a_load=_x000d__x000a_run=_x000d__x000a_NullPort=None_x000d__x000a_device=HP LaserJet 4 Plus,HPPCL5MS,LPT1:_x000d__x000a__x000d__x000a_[Desktop]_x000d__x000a_Wallpaper=(无)_x000d__x000a_TileWallpaper=0_x000d_ 2 31" xfId="1490"/>
    <cellStyle name="s]_x000d__x000a_load=_x000d__x000a_run=_x000d__x000a_NullPort=None_x000d__x000a_device=HP LaserJet 4 Plus,HPPCL5MS,LPT1:_x000d__x000a__x000d__x000a_[Desktop]_x000d__x000a_Wallpaper=(无)_x000d__x000a_TileWallpaper=0_x000d_ 2 32" xfId="1491"/>
    <cellStyle name="s]_x000d__x000a_load=_x000d__x000a_run=_x000d__x000a_NullPort=None_x000d__x000a_device=HP LaserJet 4 Plus,HPPCL5MS,LPT1:_x000d__x000a__x000d__x000a_[Desktop]_x000d__x000a_Wallpaper=(无)_x000d__x000a_TileWallpaper=0_x000d_ 2 33" xfId="1492"/>
    <cellStyle name="s]_x000d__x000a_load=_x000d__x000a_run=_x000d__x000a_NullPort=None_x000d__x000a_device=HP LaserJet 4 Plus,HPPCL5MS,LPT1:_x000d__x000a__x000d__x000a_[Desktop]_x000d__x000a_Wallpaper=(无)_x000d__x000a_TileWallpaper=0_x000d_ 2 34" xfId="1493"/>
    <cellStyle name="s]_x000d__x000a_load=_x000d__x000a_run=_x000d__x000a_NullPort=None_x000d__x000a_device=HP LaserJet 4 Plus,HPPCL5MS,LPT1:_x000d__x000a__x000d__x000a_[Desktop]_x000d__x000a_Wallpaper=(无)_x000d__x000a_TileWallpaper=0_x000d_ 2 35" xfId="1494"/>
    <cellStyle name="s]_x000d__x000a_load=_x000d__x000a_run=_x000d__x000a_NullPort=None_x000d__x000a_device=HP LaserJet 4 Plus,HPPCL5MS,LPT1:_x000d__x000a__x000d__x000a_[Desktop]_x000d__x000a_Wallpaper=(无)_x000d__x000a_TileWallpaper=0_x000d_ 2 36" xfId="1495"/>
    <cellStyle name="s]_x000d__x000a_load=_x000d__x000a_run=_x000d__x000a_NullPort=None_x000d__x000a_device=HP LaserJet 4 Plus,HPPCL5MS,LPT1:_x000d__x000a__x000d__x000a_[Desktop]_x000d__x000a_Wallpaper=(无)_x000d__x000a_TileWallpaper=0_x000d_ 2 37" xfId="1496"/>
    <cellStyle name="s]_x000d__x000a_load=_x000d__x000a_run=_x000d__x000a_NullPort=None_x000d__x000a_device=HP LaserJet 4 Plus,HPPCL5MS,LPT1:_x000d__x000a__x000d__x000a_[Desktop]_x000d__x000a_Wallpaper=(无)_x000d__x000a_TileWallpaper=0_x000d_ 2 38" xfId="1497"/>
    <cellStyle name="s]_x000d__x000a_load=_x000d__x000a_run=_x000d__x000a_NullPort=None_x000d__x000a_device=HP LaserJet 4 Plus,HPPCL5MS,LPT1:_x000d__x000a__x000d__x000a_[Desktop]_x000d__x000a_Wallpaper=(无)_x000d__x000a_TileWallpaper=0_x000d_ 2 39" xfId="1498"/>
    <cellStyle name="s]_x000d__x000a_load=_x000d__x000a_run=_x000d__x000a_NullPort=None_x000d__x000a_device=HP LaserJet 4 Plus,HPPCL5MS,LPT1:_x000d__x000a__x000d__x000a_[Desktop]_x000d__x000a_Wallpaper=(无)_x000d__x000a_TileWallpaper=0_x000d_ 2 4" xfId="1499"/>
    <cellStyle name="s]_x000d__x000a_load=_x000d__x000a_run=_x000d__x000a_NullPort=None_x000d__x000a_device=HP LaserJet 4 Plus,HPPCL5MS,LPT1:_x000d__x000a__x000d__x000a_[Desktop]_x000d__x000a_Wallpaper=(无)_x000d__x000a_TileWallpaper=0_x000d_ 2 40" xfId="1500"/>
    <cellStyle name="s]_x000d__x000a_load=_x000d__x000a_run=_x000d__x000a_NullPort=None_x000d__x000a_device=HP LaserJet 4 Plus,HPPCL5MS,LPT1:_x000d__x000a__x000d__x000a_[Desktop]_x000d__x000a_Wallpaper=(无)_x000d__x000a_TileWallpaper=0_x000d_ 2 41" xfId="1501"/>
    <cellStyle name="s]_x000d__x000a_load=_x000d__x000a_run=_x000d__x000a_NullPort=None_x000d__x000a_device=HP LaserJet 4 Plus,HPPCL5MS,LPT1:_x000d__x000a__x000d__x000a_[Desktop]_x000d__x000a_Wallpaper=(无)_x000d__x000a_TileWallpaper=0_x000d_ 2 42" xfId="1502"/>
    <cellStyle name="s]_x000d__x000a_load=_x000d__x000a_run=_x000d__x000a_NullPort=None_x000d__x000a_device=HP LaserJet 4 Plus,HPPCL5MS,LPT1:_x000d__x000a__x000d__x000a_[Desktop]_x000d__x000a_Wallpaper=(无)_x000d__x000a_TileWallpaper=0_x000d_ 2 43" xfId="1503"/>
    <cellStyle name="s]_x000d__x000a_load=_x000d__x000a_run=_x000d__x000a_NullPort=None_x000d__x000a_device=HP LaserJet 4 Plus,HPPCL5MS,LPT1:_x000d__x000a__x000d__x000a_[Desktop]_x000d__x000a_Wallpaper=(无)_x000d__x000a_TileWallpaper=0_x000d_ 2 44" xfId="1504"/>
    <cellStyle name="s]_x000d__x000a_load=_x000d__x000a_run=_x000d__x000a_NullPort=None_x000d__x000a_device=HP LaserJet 4 Plus,HPPCL5MS,LPT1:_x000d__x000a__x000d__x000a_[Desktop]_x000d__x000a_Wallpaper=(无)_x000d__x000a_TileWallpaper=0_x000d_ 2 45" xfId="1505"/>
    <cellStyle name="s]_x000d__x000a_load=_x000d__x000a_run=_x000d__x000a_NullPort=None_x000d__x000a_device=HP LaserJet 4 Plus,HPPCL5MS,LPT1:_x000d__x000a__x000d__x000a_[Desktop]_x000d__x000a_Wallpaper=(无)_x000d__x000a_TileWallpaper=0_x000d_ 2 46" xfId="1506"/>
    <cellStyle name="s]_x000d__x000a_load=_x000d__x000a_run=_x000d__x000a_NullPort=None_x000d__x000a_device=HP LaserJet 4 Plus,HPPCL5MS,LPT1:_x000d__x000a__x000d__x000a_[Desktop]_x000d__x000a_Wallpaper=(无)_x000d__x000a_TileWallpaper=0_x000d_ 2 47" xfId="1507"/>
    <cellStyle name="s]_x000d__x000a_load=_x000d__x000a_run=_x000d__x000a_NullPort=None_x000d__x000a_device=HP LaserJet 4 Plus,HPPCL5MS,LPT1:_x000d__x000a__x000d__x000a_[Desktop]_x000d__x000a_Wallpaper=(无)_x000d__x000a_TileWallpaper=0_x000d_ 2 48" xfId="1508"/>
    <cellStyle name="s]_x000d__x000a_load=_x000d__x000a_run=_x000d__x000a_NullPort=None_x000d__x000a_device=HP LaserJet 4 Plus,HPPCL5MS,LPT1:_x000d__x000a__x000d__x000a_[Desktop]_x000d__x000a_Wallpaper=(无)_x000d__x000a_TileWallpaper=0_x000d_ 2 49" xfId="1509"/>
    <cellStyle name="s]_x000d__x000a_load=_x000d__x000a_run=_x000d__x000a_NullPort=None_x000d__x000a_device=HP LaserJet 4 Plus,HPPCL5MS,LPT1:_x000d__x000a__x000d__x000a_[Desktop]_x000d__x000a_Wallpaper=(无)_x000d__x000a_TileWallpaper=0_x000d_ 2 5" xfId="1510"/>
    <cellStyle name="s]_x000d__x000a_load=_x000d__x000a_run=_x000d__x000a_NullPort=None_x000d__x000a_device=HP LaserJet 4 Plus,HPPCL5MS,LPT1:_x000d__x000a__x000d__x000a_[Desktop]_x000d__x000a_Wallpaper=(无)_x000d__x000a_TileWallpaper=0_x000d_ 2 50" xfId="1511"/>
    <cellStyle name="s]_x000d__x000a_load=_x000d__x000a_run=_x000d__x000a_NullPort=None_x000d__x000a_device=HP LaserJet 4 Plus,HPPCL5MS,LPT1:_x000d__x000a__x000d__x000a_[Desktop]_x000d__x000a_Wallpaper=(无)_x000d__x000a_TileWallpaper=0_x000d_ 2 51" xfId="1512"/>
    <cellStyle name="s]_x000d__x000a_load=_x000d__x000a_run=_x000d__x000a_NullPort=None_x000d__x000a_device=HP LaserJet 4 Plus,HPPCL5MS,LPT1:_x000d__x000a__x000d__x000a_[Desktop]_x000d__x000a_Wallpaper=(无)_x000d__x000a_TileWallpaper=0_x000d_ 2 52" xfId="1513"/>
    <cellStyle name="s]_x000d__x000a_load=_x000d__x000a_run=_x000d__x000a_NullPort=None_x000d__x000a_device=HP LaserJet 4 Plus,HPPCL5MS,LPT1:_x000d__x000a__x000d__x000a_[Desktop]_x000d__x000a_Wallpaper=(无)_x000d__x000a_TileWallpaper=0_x000d_ 2 53" xfId="1514"/>
    <cellStyle name="s]_x000d__x000a_load=_x000d__x000a_run=_x000d__x000a_NullPort=None_x000d__x000a_device=HP LaserJet 4 Plus,HPPCL5MS,LPT1:_x000d__x000a__x000d__x000a_[Desktop]_x000d__x000a_Wallpaper=(无)_x000d__x000a_TileWallpaper=0_x000d_ 2 54" xfId="1515"/>
    <cellStyle name="s]_x000d__x000a_load=_x000d__x000a_run=_x000d__x000a_NullPort=None_x000d__x000a_device=HP LaserJet 4 Plus,HPPCL5MS,LPT1:_x000d__x000a__x000d__x000a_[Desktop]_x000d__x000a_Wallpaper=(无)_x000d__x000a_TileWallpaper=0_x000d_ 2 55" xfId="1516"/>
    <cellStyle name="s]_x000d__x000a_load=_x000d__x000a_run=_x000d__x000a_NullPort=None_x000d__x000a_device=HP LaserJet 4 Plus,HPPCL5MS,LPT1:_x000d__x000a__x000d__x000a_[Desktop]_x000d__x000a_Wallpaper=(无)_x000d__x000a_TileWallpaper=0_x000d_ 2 56" xfId="1517"/>
    <cellStyle name="s]_x000d__x000a_load=_x000d__x000a_run=_x000d__x000a_NullPort=None_x000d__x000a_device=HP LaserJet 4 Plus,HPPCL5MS,LPT1:_x000d__x000a__x000d__x000a_[Desktop]_x000d__x000a_Wallpaper=(无)_x000d__x000a_TileWallpaper=0_x000d_ 2 57" xfId="1518"/>
    <cellStyle name="s]_x000d__x000a_load=_x000d__x000a_run=_x000d__x000a_NullPort=None_x000d__x000a_device=HP LaserJet 4 Plus,HPPCL5MS,LPT1:_x000d__x000a__x000d__x000a_[Desktop]_x000d__x000a_Wallpaper=(无)_x000d__x000a_TileWallpaper=0_x000d_ 2 58" xfId="1519"/>
    <cellStyle name="s]_x000d__x000a_load=_x000d__x000a_run=_x000d__x000a_NullPort=None_x000d__x000a_device=HP LaserJet 4 Plus,HPPCL5MS,LPT1:_x000d__x000a__x000d__x000a_[Desktop]_x000d__x000a_Wallpaper=(无)_x000d__x000a_TileWallpaper=0_x000d_ 2 59" xfId="1520"/>
    <cellStyle name="s]_x000d__x000a_load=_x000d__x000a_run=_x000d__x000a_NullPort=None_x000d__x000a_device=HP LaserJet 4 Plus,HPPCL5MS,LPT1:_x000d__x000a__x000d__x000a_[Desktop]_x000d__x000a_Wallpaper=(无)_x000d__x000a_TileWallpaper=0_x000d_ 2 6" xfId="1521"/>
    <cellStyle name="s]_x000d__x000a_load=_x000d__x000a_run=_x000d__x000a_NullPort=None_x000d__x000a_device=HP LaserJet 4 Plus,HPPCL5MS,LPT1:_x000d__x000a__x000d__x000a_[Desktop]_x000d__x000a_Wallpaper=(无)_x000d__x000a_TileWallpaper=0_x000d_ 2 60" xfId="1522"/>
    <cellStyle name="s]_x000d__x000a_load=_x000d__x000a_run=_x000d__x000a_NullPort=None_x000d__x000a_device=HP LaserJet 4 Plus,HPPCL5MS,LPT1:_x000d__x000a__x000d__x000a_[Desktop]_x000d__x000a_Wallpaper=(无)_x000d__x000a_TileWallpaper=0_x000d_ 2 61" xfId="1523"/>
    <cellStyle name="s]_x000d__x000a_load=_x000d__x000a_run=_x000d__x000a_NullPort=None_x000d__x000a_device=HP LaserJet 4 Plus,HPPCL5MS,LPT1:_x000d__x000a__x000d__x000a_[Desktop]_x000d__x000a_Wallpaper=(无)_x000d__x000a_TileWallpaper=0_x000d_ 2 62" xfId="1524"/>
    <cellStyle name="s]_x000d__x000a_load=_x000d__x000a_run=_x000d__x000a_NullPort=None_x000d__x000a_device=HP LaserJet 4 Plus,HPPCL5MS,LPT1:_x000d__x000a__x000d__x000a_[Desktop]_x000d__x000a_Wallpaper=(无)_x000d__x000a_TileWallpaper=0_x000d_ 2 63" xfId="1525"/>
    <cellStyle name="s]_x000d__x000a_load=_x000d__x000a_run=_x000d__x000a_NullPort=None_x000d__x000a_device=HP LaserJet 4 Plus,HPPCL5MS,LPT1:_x000d__x000a__x000d__x000a_[Desktop]_x000d__x000a_Wallpaper=(无)_x000d__x000a_TileWallpaper=0_x000d_ 2 64" xfId="1526"/>
    <cellStyle name="s]_x000d__x000a_load=_x000d__x000a_run=_x000d__x000a_NullPort=None_x000d__x000a_device=HP LaserJet 4 Plus,HPPCL5MS,LPT1:_x000d__x000a__x000d__x000a_[Desktop]_x000d__x000a_Wallpaper=(无)_x000d__x000a_TileWallpaper=0_x000d_ 2 65" xfId="1527"/>
    <cellStyle name="s]_x000d__x000a_load=_x000d__x000a_run=_x000d__x000a_NullPort=None_x000d__x000a_device=HP LaserJet 4 Plus,HPPCL5MS,LPT1:_x000d__x000a__x000d__x000a_[Desktop]_x000d__x000a_Wallpaper=(无)_x000d__x000a_TileWallpaper=0_x000d_ 2 66" xfId="1528"/>
    <cellStyle name="s]_x000d__x000a_load=_x000d__x000a_run=_x000d__x000a_NullPort=None_x000d__x000a_device=HP LaserJet 4 Plus,HPPCL5MS,LPT1:_x000d__x000a__x000d__x000a_[Desktop]_x000d__x000a_Wallpaper=(无)_x000d__x000a_TileWallpaper=0_x000d_ 2 67" xfId="1529"/>
    <cellStyle name="s]_x000d__x000a_load=_x000d__x000a_run=_x000d__x000a_NullPort=None_x000d__x000a_device=HP LaserJet 4 Plus,HPPCL5MS,LPT1:_x000d__x000a__x000d__x000a_[Desktop]_x000d__x000a_Wallpaper=(无)_x000d__x000a_TileWallpaper=0_x000d_ 2 68" xfId="1530"/>
    <cellStyle name="s]_x000d__x000a_load=_x000d__x000a_run=_x000d__x000a_NullPort=None_x000d__x000a_device=HP LaserJet 4 Plus,HPPCL5MS,LPT1:_x000d__x000a__x000d__x000a_[Desktop]_x000d__x000a_Wallpaper=(无)_x000d__x000a_TileWallpaper=0_x000d_ 2 69" xfId="1531"/>
    <cellStyle name="s]_x000d__x000a_load=_x000d__x000a_run=_x000d__x000a_NullPort=None_x000d__x000a_device=HP LaserJet 4 Plus,HPPCL5MS,LPT1:_x000d__x000a__x000d__x000a_[Desktop]_x000d__x000a_Wallpaper=(无)_x000d__x000a_TileWallpaper=0_x000d_ 2 7" xfId="1532"/>
    <cellStyle name="s]_x000d__x000a_load=_x000d__x000a_run=_x000d__x000a_NullPort=None_x000d__x000a_device=HP LaserJet 4 Plus,HPPCL5MS,LPT1:_x000d__x000a__x000d__x000a_[Desktop]_x000d__x000a_Wallpaper=(无)_x000d__x000a_TileWallpaper=0_x000d_ 2 70" xfId="1533"/>
    <cellStyle name="s]_x000d__x000a_load=_x000d__x000a_run=_x000d__x000a_NullPort=None_x000d__x000a_device=HP LaserJet 4 Plus,HPPCL5MS,LPT1:_x000d__x000a__x000d__x000a_[Desktop]_x000d__x000a_Wallpaper=(无)_x000d__x000a_TileWallpaper=0_x000d_ 2 71" xfId="1534"/>
    <cellStyle name="s]_x000d__x000a_load=_x000d__x000a_run=_x000d__x000a_NullPort=None_x000d__x000a_device=HP LaserJet 4 Plus,HPPCL5MS,LPT1:_x000d__x000a__x000d__x000a_[Desktop]_x000d__x000a_Wallpaper=(无)_x000d__x000a_TileWallpaper=0_x000d_ 2 72" xfId="1535"/>
    <cellStyle name="s]_x000d__x000a_load=_x000d__x000a_run=_x000d__x000a_NullPort=None_x000d__x000a_device=HP LaserJet 4 Plus,HPPCL5MS,LPT1:_x000d__x000a__x000d__x000a_[Desktop]_x000d__x000a_Wallpaper=(无)_x000d__x000a_TileWallpaper=0_x000d_ 2 73" xfId="1536"/>
    <cellStyle name="s]_x000d__x000a_load=_x000d__x000a_run=_x000d__x000a_NullPort=None_x000d__x000a_device=HP LaserJet 4 Plus,HPPCL5MS,LPT1:_x000d__x000a__x000d__x000a_[Desktop]_x000d__x000a_Wallpaper=(无)_x000d__x000a_TileWallpaper=0_x000d_ 2 74" xfId="1537"/>
    <cellStyle name="s]_x000d__x000a_load=_x000d__x000a_run=_x000d__x000a_NullPort=None_x000d__x000a_device=HP LaserJet 4 Plus,HPPCL5MS,LPT1:_x000d__x000a__x000d__x000a_[Desktop]_x000d__x000a_Wallpaper=(无)_x000d__x000a_TileWallpaper=0_x000d_ 2 75" xfId="1538"/>
    <cellStyle name="s]_x000d__x000a_load=_x000d__x000a_run=_x000d__x000a_NullPort=None_x000d__x000a_device=HP LaserJet 4 Plus,HPPCL5MS,LPT1:_x000d__x000a__x000d__x000a_[Desktop]_x000d__x000a_Wallpaper=(无)_x000d__x000a_TileWallpaper=0_x000d_ 2 76" xfId="1539"/>
    <cellStyle name="s]_x000d__x000a_load=_x000d__x000a_run=_x000d__x000a_NullPort=None_x000d__x000a_device=HP LaserJet 4 Plus,HPPCL5MS,LPT1:_x000d__x000a__x000d__x000a_[Desktop]_x000d__x000a_Wallpaper=(无)_x000d__x000a_TileWallpaper=0_x000d_ 2 77" xfId="1540"/>
    <cellStyle name="s]_x000d__x000a_load=_x000d__x000a_run=_x000d__x000a_NullPort=None_x000d__x000a_device=HP LaserJet 4 Plus,HPPCL5MS,LPT1:_x000d__x000a__x000d__x000a_[Desktop]_x000d__x000a_Wallpaper=(无)_x000d__x000a_TileWallpaper=0_x000d_ 2 78" xfId="1541"/>
    <cellStyle name="s]_x000d__x000a_load=_x000d__x000a_run=_x000d__x000a_NullPort=None_x000d__x000a_device=HP LaserJet 4 Plus,HPPCL5MS,LPT1:_x000d__x000a__x000d__x000a_[Desktop]_x000d__x000a_Wallpaper=(无)_x000d__x000a_TileWallpaper=0_x000d_ 2 79" xfId="1542"/>
    <cellStyle name="s]_x000d__x000a_load=_x000d__x000a_run=_x000d__x000a_NullPort=None_x000d__x000a_device=HP LaserJet 4 Plus,HPPCL5MS,LPT1:_x000d__x000a__x000d__x000a_[Desktop]_x000d__x000a_Wallpaper=(无)_x000d__x000a_TileWallpaper=0_x000d_ 2 8" xfId="1543"/>
    <cellStyle name="s]_x000d__x000a_load=_x000d__x000a_run=_x000d__x000a_NullPort=None_x000d__x000a_device=HP LaserJet 4 Plus,HPPCL5MS,LPT1:_x000d__x000a__x000d__x000a_[Desktop]_x000d__x000a_Wallpaper=(无)_x000d__x000a_TileWallpaper=0_x000d_ 2 80" xfId="1544"/>
    <cellStyle name="s]_x000d__x000a_load=_x000d__x000a_run=_x000d__x000a_NullPort=None_x000d__x000a_device=HP LaserJet 4 Plus,HPPCL5MS,LPT1:_x000d__x000a__x000d__x000a_[Desktop]_x000d__x000a_Wallpaper=(无)_x000d__x000a_TileWallpaper=0_x000d_ 2 9" xfId="1545"/>
    <cellStyle name="s]_x000d__x000a_load=_x000d__x000a_run=_x000d__x000a_NullPort=None_x000d__x000a_device=HP LaserJet 4 Plus,HPPCL5MS,LPT1:_x000d__x000a__x000d__x000a_[Desktop]_x000d__x000a_Wallpaper=(无)_x000d__x000a_TileWallpaper=0_x000d_ 20" xfId="1546"/>
    <cellStyle name="s]_x000d__x000a_load=_x000d__x000a_run=_x000d__x000a_NullPort=None_x000d__x000a_device=HP LaserJet 4 Plus,HPPCL5MS,LPT1:_x000d__x000a__x000d__x000a_[Desktop]_x000d__x000a_Wallpaper=(无)_x000d__x000a_TileWallpaper=0_x000d_ 20 10" xfId="1547"/>
    <cellStyle name="s]_x000d__x000a_load=_x000d__x000a_run=_x000d__x000a_NullPort=None_x000d__x000a_device=HP LaserJet 4 Plus,HPPCL5MS,LPT1:_x000d__x000a__x000d__x000a_[Desktop]_x000d__x000a_Wallpaper=(无)_x000d__x000a_TileWallpaper=0_x000d_ 20 11" xfId="1548"/>
    <cellStyle name="s]_x000d__x000a_load=_x000d__x000a_run=_x000d__x000a_NullPort=None_x000d__x000a_device=HP LaserJet 4 Plus,HPPCL5MS,LPT1:_x000d__x000a__x000d__x000a_[Desktop]_x000d__x000a_Wallpaper=(无)_x000d__x000a_TileWallpaper=0_x000d_ 20 12" xfId="1549"/>
    <cellStyle name="s]_x000d__x000a_load=_x000d__x000a_run=_x000d__x000a_NullPort=None_x000d__x000a_device=HP LaserJet 4 Plus,HPPCL5MS,LPT1:_x000d__x000a__x000d__x000a_[Desktop]_x000d__x000a_Wallpaper=(无)_x000d__x000a_TileWallpaper=0_x000d_ 20 13" xfId="1550"/>
    <cellStyle name="s]_x000d__x000a_load=_x000d__x000a_run=_x000d__x000a_NullPort=None_x000d__x000a_device=HP LaserJet 4 Plus,HPPCL5MS,LPT1:_x000d__x000a__x000d__x000a_[Desktop]_x000d__x000a_Wallpaper=(无)_x000d__x000a_TileWallpaper=0_x000d_ 20 14" xfId="1551"/>
    <cellStyle name="s]_x000d__x000a_load=_x000d__x000a_run=_x000d__x000a_NullPort=None_x000d__x000a_device=HP LaserJet 4 Plus,HPPCL5MS,LPT1:_x000d__x000a__x000d__x000a_[Desktop]_x000d__x000a_Wallpaper=(无)_x000d__x000a_TileWallpaper=0_x000d_ 20 15" xfId="1552"/>
    <cellStyle name="s]_x000d__x000a_load=_x000d__x000a_run=_x000d__x000a_NullPort=None_x000d__x000a_device=HP LaserJet 4 Plus,HPPCL5MS,LPT1:_x000d__x000a__x000d__x000a_[Desktop]_x000d__x000a_Wallpaper=(无)_x000d__x000a_TileWallpaper=0_x000d_ 20 16" xfId="1553"/>
    <cellStyle name="s]_x000d__x000a_load=_x000d__x000a_run=_x000d__x000a_NullPort=None_x000d__x000a_device=HP LaserJet 4 Plus,HPPCL5MS,LPT1:_x000d__x000a__x000d__x000a_[Desktop]_x000d__x000a_Wallpaper=(无)_x000d__x000a_TileWallpaper=0_x000d_ 20 17" xfId="1554"/>
    <cellStyle name="s]_x000d__x000a_load=_x000d__x000a_run=_x000d__x000a_NullPort=None_x000d__x000a_device=HP LaserJet 4 Plus,HPPCL5MS,LPT1:_x000d__x000a__x000d__x000a_[Desktop]_x000d__x000a_Wallpaper=(无)_x000d__x000a_TileWallpaper=0_x000d_ 20 18" xfId="1555"/>
    <cellStyle name="s]_x000d__x000a_load=_x000d__x000a_run=_x000d__x000a_NullPort=None_x000d__x000a_device=HP LaserJet 4 Plus,HPPCL5MS,LPT1:_x000d__x000a__x000d__x000a_[Desktop]_x000d__x000a_Wallpaper=(无)_x000d__x000a_TileWallpaper=0_x000d_ 20 19" xfId="1556"/>
    <cellStyle name="s]_x000d__x000a_load=_x000d__x000a_run=_x000d__x000a_NullPort=None_x000d__x000a_device=HP LaserJet 4 Plus,HPPCL5MS,LPT1:_x000d__x000a__x000d__x000a_[Desktop]_x000d__x000a_Wallpaper=(无)_x000d__x000a_TileWallpaper=0_x000d_ 20 2" xfId="1557"/>
    <cellStyle name="s]_x000d__x000a_load=_x000d__x000a_run=_x000d__x000a_NullPort=None_x000d__x000a_device=HP LaserJet 4 Plus,HPPCL5MS,LPT1:_x000d__x000a__x000d__x000a_[Desktop]_x000d__x000a_Wallpaper=(无)_x000d__x000a_TileWallpaper=0_x000d_ 20 20" xfId="1558"/>
    <cellStyle name="s]_x000d__x000a_load=_x000d__x000a_run=_x000d__x000a_NullPort=None_x000d__x000a_device=HP LaserJet 4 Plus,HPPCL5MS,LPT1:_x000d__x000a__x000d__x000a_[Desktop]_x000d__x000a_Wallpaper=(无)_x000d__x000a_TileWallpaper=0_x000d_ 20 21" xfId="1559"/>
    <cellStyle name="s]_x000d__x000a_load=_x000d__x000a_run=_x000d__x000a_NullPort=None_x000d__x000a_device=HP LaserJet 4 Plus,HPPCL5MS,LPT1:_x000d__x000a__x000d__x000a_[Desktop]_x000d__x000a_Wallpaper=(无)_x000d__x000a_TileWallpaper=0_x000d_ 20 22" xfId="1560"/>
    <cellStyle name="s]_x000d__x000a_load=_x000d__x000a_run=_x000d__x000a_NullPort=None_x000d__x000a_device=HP LaserJet 4 Plus,HPPCL5MS,LPT1:_x000d__x000a__x000d__x000a_[Desktop]_x000d__x000a_Wallpaper=(无)_x000d__x000a_TileWallpaper=0_x000d_ 20 23" xfId="1561"/>
    <cellStyle name="s]_x000d__x000a_load=_x000d__x000a_run=_x000d__x000a_NullPort=None_x000d__x000a_device=HP LaserJet 4 Plus,HPPCL5MS,LPT1:_x000d__x000a__x000d__x000a_[Desktop]_x000d__x000a_Wallpaper=(无)_x000d__x000a_TileWallpaper=0_x000d_ 20 24" xfId="1562"/>
    <cellStyle name="s]_x000d__x000a_load=_x000d__x000a_run=_x000d__x000a_NullPort=None_x000d__x000a_device=HP LaserJet 4 Plus,HPPCL5MS,LPT1:_x000d__x000a__x000d__x000a_[Desktop]_x000d__x000a_Wallpaper=(无)_x000d__x000a_TileWallpaper=0_x000d_ 20 25" xfId="1563"/>
    <cellStyle name="s]_x000d__x000a_load=_x000d__x000a_run=_x000d__x000a_NullPort=None_x000d__x000a_device=HP LaserJet 4 Plus,HPPCL5MS,LPT1:_x000d__x000a__x000d__x000a_[Desktop]_x000d__x000a_Wallpaper=(无)_x000d__x000a_TileWallpaper=0_x000d_ 20 26" xfId="1564"/>
    <cellStyle name="s]_x000d__x000a_load=_x000d__x000a_run=_x000d__x000a_NullPort=None_x000d__x000a_device=HP LaserJet 4 Plus,HPPCL5MS,LPT1:_x000d__x000a__x000d__x000a_[Desktop]_x000d__x000a_Wallpaper=(无)_x000d__x000a_TileWallpaper=0_x000d_ 20 27" xfId="1565"/>
    <cellStyle name="s]_x000d__x000a_load=_x000d__x000a_run=_x000d__x000a_NullPort=None_x000d__x000a_device=HP LaserJet 4 Plus,HPPCL5MS,LPT1:_x000d__x000a__x000d__x000a_[Desktop]_x000d__x000a_Wallpaper=(无)_x000d__x000a_TileWallpaper=0_x000d_ 20 28" xfId="1566"/>
    <cellStyle name="s]_x000d__x000a_load=_x000d__x000a_run=_x000d__x000a_NullPort=None_x000d__x000a_device=HP LaserJet 4 Plus,HPPCL5MS,LPT1:_x000d__x000a__x000d__x000a_[Desktop]_x000d__x000a_Wallpaper=(无)_x000d__x000a_TileWallpaper=0_x000d_ 20 29" xfId="1567"/>
    <cellStyle name="s]_x000d__x000a_load=_x000d__x000a_run=_x000d__x000a_NullPort=None_x000d__x000a_device=HP LaserJet 4 Plus,HPPCL5MS,LPT1:_x000d__x000a__x000d__x000a_[Desktop]_x000d__x000a_Wallpaper=(无)_x000d__x000a_TileWallpaper=0_x000d_ 20 3" xfId="1568"/>
    <cellStyle name="s]_x000d__x000a_load=_x000d__x000a_run=_x000d__x000a_NullPort=None_x000d__x000a_device=HP LaserJet 4 Plus,HPPCL5MS,LPT1:_x000d__x000a__x000d__x000a_[Desktop]_x000d__x000a_Wallpaper=(无)_x000d__x000a_TileWallpaper=0_x000d_ 20 30" xfId="1569"/>
    <cellStyle name="s]_x000d__x000a_load=_x000d__x000a_run=_x000d__x000a_NullPort=None_x000d__x000a_device=HP LaserJet 4 Plus,HPPCL5MS,LPT1:_x000d__x000a__x000d__x000a_[Desktop]_x000d__x000a_Wallpaper=(无)_x000d__x000a_TileWallpaper=0_x000d_ 20 31" xfId="1570"/>
    <cellStyle name="s]_x000d__x000a_load=_x000d__x000a_run=_x000d__x000a_NullPort=None_x000d__x000a_device=HP LaserJet 4 Plus,HPPCL5MS,LPT1:_x000d__x000a__x000d__x000a_[Desktop]_x000d__x000a_Wallpaper=(无)_x000d__x000a_TileWallpaper=0_x000d_ 20 32" xfId="1571"/>
    <cellStyle name="s]_x000d__x000a_load=_x000d__x000a_run=_x000d__x000a_NullPort=None_x000d__x000a_device=HP LaserJet 4 Plus,HPPCL5MS,LPT1:_x000d__x000a__x000d__x000a_[Desktop]_x000d__x000a_Wallpaper=(无)_x000d__x000a_TileWallpaper=0_x000d_ 20 33" xfId="1572"/>
    <cellStyle name="s]_x000d__x000a_load=_x000d__x000a_run=_x000d__x000a_NullPort=None_x000d__x000a_device=HP LaserJet 4 Plus,HPPCL5MS,LPT1:_x000d__x000a__x000d__x000a_[Desktop]_x000d__x000a_Wallpaper=(无)_x000d__x000a_TileWallpaper=0_x000d_ 20 34" xfId="1573"/>
    <cellStyle name="s]_x000d__x000a_load=_x000d__x000a_run=_x000d__x000a_NullPort=None_x000d__x000a_device=HP LaserJet 4 Plus,HPPCL5MS,LPT1:_x000d__x000a__x000d__x000a_[Desktop]_x000d__x000a_Wallpaper=(无)_x000d__x000a_TileWallpaper=0_x000d_ 20 35" xfId="1574"/>
    <cellStyle name="s]_x000d__x000a_load=_x000d__x000a_run=_x000d__x000a_NullPort=None_x000d__x000a_device=HP LaserJet 4 Plus,HPPCL5MS,LPT1:_x000d__x000a__x000d__x000a_[Desktop]_x000d__x000a_Wallpaper=(无)_x000d__x000a_TileWallpaper=0_x000d_ 20 36" xfId="1575"/>
    <cellStyle name="s]_x000d__x000a_load=_x000d__x000a_run=_x000d__x000a_NullPort=None_x000d__x000a_device=HP LaserJet 4 Plus,HPPCL5MS,LPT1:_x000d__x000a__x000d__x000a_[Desktop]_x000d__x000a_Wallpaper=(无)_x000d__x000a_TileWallpaper=0_x000d_ 20 37" xfId="1576"/>
    <cellStyle name="s]_x000d__x000a_load=_x000d__x000a_run=_x000d__x000a_NullPort=None_x000d__x000a_device=HP LaserJet 4 Plus,HPPCL5MS,LPT1:_x000d__x000a__x000d__x000a_[Desktop]_x000d__x000a_Wallpaper=(无)_x000d__x000a_TileWallpaper=0_x000d_ 20 38" xfId="1577"/>
    <cellStyle name="s]_x000d__x000a_load=_x000d__x000a_run=_x000d__x000a_NullPort=None_x000d__x000a_device=HP LaserJet 4 Plus,HPPCL5MS,LPT1:_x000d__x000a__x000d__x000a_[Desktop]_x000d__x000a_Wallpaper=(无)_x000d__x000a_TileWallpaper=0_x000d_ 20 39" xfId="1578"/>
    <cellStyle name="s]_x000d__x000a_load=_x000d__x000a_run=_x000d__x000a_NullPort=None_x000d__x000a_device=HP LaserJet 4 Plus,HPPCL5MS,LPT1:_x000d__x000a__x000d__x000a_[Desktop]_x000d__x000a_Wallpaper=(无)_x000d__x000a_TileWallpaper=0_x000d_ 20 4" xfId="1579"/>
    <cellStyle name="s]_x000d__x000a_load=_x000d__x000a_run=_x000d__x000a_NullPort=None_x000d__x000a_device=HP LaserJet 4 Plus,HPPCL5MS,LPT1:_x000d__x000a__x000d__x000a_[Desktop]_x000d__x000a_Wallpaper=(无)_x000d__x000a_TileWallpaper=0_x000d_ 20 40" xfId="1580"/>
    <cellStyle name="s]_x000d__x000a_load=_x000d__x000a_run=_x000d__x000a_NullPort=None_x000d__x000a_device=HP LaserJet 4 Plus,HPPCL5MS,LPT1:_x000d__x000a__x000d__x000a_[Desktop]_x000d__x000a_Wallpaper=(无)_x000d__x000a_TileWallpaper=0_x000d_ 20 41" xfId="1581"/>
    <cellStyle name="s]_x000d__x000a_load=_x000d__x000a_run=_x000d__x000a_NullPort=None_x000d__x000a_device=HP LaserJet 4 Plus,HPPCL5MS,LPT1:_x000d__x000a__x000d__x000a_[Desktop]_x000d__x000a_Wallpaper=(无)_x000d__x000a_TileWallpaper=0_x000d_ 20 42" xfId="1582"/>
    <cellStyle name="s]_x000d__x000a_load=_x000d__x000a_run=_x000d__x000a_NullPort=None_x000d__x000a_device=HP LaserJet 4 Plus,HPPCL5MS,LPT1:_x000d__x000a__x000d__x000a_[Desktop]_x000d__x000a_Wallpaper=(无)_x000d__x000a_TileWallpaper=0_x000d_ 20 43" xfId="1583"/>
    <cellStyle name="s]_x000d__x000a_load=_x000d__x000a_run=_x000d__x000a_NullPort=None_x000d__x000a_device=HP LaserJet 4 Plus,HPPCL5MS,LPT1:_x000d__x000a__x000d__x000a_[Desktop]_x000d__x000a_Wallpaper=(无)_x000d__x000a_TileWallpaper=0_x000d_ 20 44" xfId="1584"/>
    <cellStyle name="s]_x000d__x000a_load=_x000d__x000a_run=_x000d__x000a_NullPort=None_x000d__x000a_device=HP LaserJet 4 Plus,HPPCL5MS,LPT1:_x000d__x000a__x000d__x000a_[Desktop]_x000d__x000a_Wallpaper=(无)_x000d__x000a_TileWallpaper=0_x000d_ 20 45" xfId="1585"/>
    <cellStyle name="s]_x000d__x000a_load=_x000d__x000a_run=_x000d__x000a_NullPort=None_x000d__x000a_device=HP LaserJet 4 Plus,HPPCL5MS,LPT1:_x000d__x000a__x000d__x000a_[Desktop]_x000d__x000a_Wallpaper=(无)_x000d__x000a_TileWallpaper=0_x000d_ 20 46" xfId="1586"/>
    <cellStyle name="s]_x000d__x000a_load=_x000d__x000a_run=_x000d__x000a_NullPort=None_x000d__x000a_device=HP LaserJet 4 Plus,HPPCL5MS,LPT1:_x000d__x000a__x000d__x000a_[Desktop]_x000d__x000a_Wallpaper=(无)_x000d__x000a_TileWallpaper=0_x000d_ 20 47" xfId="1587"/>
    <cellStyle name="s]_x000d__x000a_load=_x000d__x000a_run=_x000d__x000a_NullPort=None_x000d__x000a_device=HP LaserJet 4 Plus,HPPCL5MS,LPT1:_x000d__x000a__x000d__x000a_[Desktop]_x000d__x000a_Wallpaper=(无)_x000d__x000a_TileWallpaper=0_x000d_ 20 48" xfId="1588"/>
    <cellStyle name="s]_x000d__x000a_load=_x000d__x000a_run=_x000d__x000a_NullPort=None_x000d__x000a_device=HP LaserJet 4 Plus,HPPCL5MS,LPT1:_x000d__x000a__x000d__x000a_[Desktop]_x000d__x000a_Wallpaper=(无)_x000d__x000a_TileWallpaper=0_x000d_ 20 49" xfId="1589"/>
    <cellStyle name="s]_x000d__x000a_load=_x000d__x000a_run=_x000d__x000a_NullPort=None_x000d__x000a_device=HP LaserJet 4 Plus,HPPCL5MS,LPT1:_x000d__x000a__x000d__x000a_[Desktop]_x000d__x000a_Wallpaper=(无)_x000d__x000a_TileWallpaper=0_x000d_ 20 5" xfId="1590"/>
    <cellStyle name="s]_x000d__x000a_load=_x000d__x000a_run=_x000d__x000a_NullPort=None_x000d__x000a_device=HP LaserJet 4 Plus,HPPCL5MS,LPT1:_x000d__x000a__x000d__x000a_[Desktop]_x000d__x000a_Wallpaper=(无)_x000d__x000a_TileWallpaper=0_x000d_ 20 50" xfId="1591"/>
    <cellStyle name="s]_x000d__x000a_load=_x000d__x000a_run=_x000d__x000a_NullPort=None_x000d__x000a_device=HP LaserJet 4 Plus,HPPCL5MS,LPT1:_x000d__x000a__x000d__x000a_[Desktop]_x000d__x000a_Wallpaper=(无)_x000d__x000a_TileWallpaper=0_x000d_ 20 51" xfId="1592"/>
    <cellStyle name="s]_x000d__x000a_load=_x000d__x000a_run=_x000d__x000a_NullPort=None_x000d__x000a_device=HP LaserJet 4 Plus,HPPCL5MS,LPT1:_x000d__x000a__x000d__x000a_[Desktop]_x000d__x000a_Wallpaper=(无)_x000d__x000a_TileWallpaper=0_x000d_ 20 52" xfId="1593"/>
    <cellStyle name="s]_x000d__x000a_load=_x000d__x000a_run=_x000d__x000a_NullPort=None_x000d__x000a_device=HP LaserJet 4 Plus,HPPCL5MS,LPT1:_x000d__x000a__x000d__x000a_[Desktop]_x000d__x000a_Wallpaper=(无)_x000d__x000a_TileWallpaper=0_x000d_ 20 53" xfId="1594"/>
    <cellStyle name="s]_x000d__x000a_load=_x000d__x000a_run=_x000d__x000a_NullPort=None_x000d__x000a_device=HP LaserJet 4 Plus,HPPCL5MS,LPT1:_x000d__x000a__x000d__x000a_[Desktop]_x000d__x000a_Wallpaper=(无)_x000d__x000a_TileWallpaper=0_x000d_ 20 54" xfId="1595"/>
    <cellStyle name="s]_x000d__x000a_load=_x000d__x000a_run=_x000d__x000a_NullPort=None_x000d__x000a_device=HP LaserJet 4 Plus,HPPCL5MS,LPT1:_x000d__x000a__x000d__x000a_[Desktop]_x000d__x000a_Wallpaper=(无)_x000d__x000a_TileWallpaper=0_x000d_ 20 55" xfId="1596"/>
    <cellStyle name="s]_x000d__x000a_load=_x000d__x000a_run=_x000d__x000a_NullPort=None_x000d__x000a_device=HP LaserJet 4 Plus,HPPCL5MS,LPT1:_x000d__x000a__x000d__x000a_[Desktop]_x000d__x000a_Wallpaper=(无)_x000d__x000a_TileWallpaper=0_x000d_ 20 56" xfId="1597"/>
    <cellStyle name="s]_x000d__x000a_load=_x000d__x000a_run=_x000d__x000a_NullPort=None_x000d__x000a_device=HP LaserJet 4 Plus,HPPCL5MS,LPT1:_x000d__x000a__x000d__x000a_[Desktop]_x000d__x000a_Wallpaper=(无)_x000d__x000a_TileWallpaper=0_x000d_ 20 57" xfId="1598"/>
    <cellStyle name="s]_x000d__x000a_load=_x000d__x000a_run=_x000d__x000a_NullPort=None_x000d__x000a_device=HP LaserJet 4 Plus,HPPCL5MS,LPT1:_x000d__x000a__x000d__x000a_[Desktop]_x000d__x000a_Wallpaper=(无)_x000d__x000a_TileWallpaper=0_x000d_ 20 58" xfId="1599"/>
    <cellStyle name="s]_x000d__x000a_load=_x000d__x000a_run=_x000d__x000a_NullPort=None_x000d__x000a_device=HP LaserJet 4 Plus,HPPCL5MS,LPT1:_x000d__x000a__x000d__x000a_[Desktop]_x000d__x000a_Wallpaper=(无)_x000d__x000a_TileWallpaper=0_x000d_ 20 59" xfId="1600"/>
    <cellStyle name="s]_x000d__x000a_load=_x000d__x000a_run=_x000d__x000a_NullPort=None_x000d__x000a_device=HP LaserJet 4 Plus,HPPCL5MS,LPT1:_x000d__x000a__x000d__x000a_[Desktop]_x000d__x000a_Wallpaper=(无)_x000d__x000a_TileWallpaper=0_x000d_ 20 6" xfId="1601"/>
    <cellStyle name="s]_x000d__x000a_load=_x000d__x000a_run=_x000d__x000a_NullPort=None_x000d__x000a_device=HP LaserJet 4 Plus,HPPCL5MS,LPT1:_x000d__x000a__x000d__x000a_[Desktop]_x000d__x000a_Wallpaper=(无)_x000d__x000a_TileWallpaper=0_x000d_ 20 60" xfId="1602"/>
    <cellStyle name="s]_x000d__x000a_load=_x000d__x000a_run=_x000d__x000a_NullPort=None_x000d__x000a_device=HP LaserJet 4 Plus,HPPCL5MS,LPT1:_x000d__x000a__x000d__x000a_[Desktop]_x000d__x000a_Wallpaper=(无)_x000d__x000a_TileWallpaper=0_x000d_ 20 61" xfId="1603"/>
    <cellStyle name="s]_x000d__x000a_load=_x000d__x000a_run=_x000d__x000a_NullPort=None_x000d__x000a_device=HP LaserJet 4 Plus,HPPCL5MS,LPT1:_x000d__x000a__x000d__x000a_[Desktop]_x000d__x000a_Wallpaper=(无)_x000d__x000a_TileWallpaper=0_x000d_ 20 62" xfId="1604"/>
    <cellStyle name="s]_x000d__x000a_load=_x000d__x000a_run=_x000d__x000a_NullPort=None_x000d__x000a_device=HP LaserJet 4 Plus,HPPCL5MS,LPT1:_x000d__x000a__x000d__x000a_[Desktop]_x000d__x000a_Wallpaper=(无)_x000d__x000a_TileWallpaper=0_x000d_ 20 63" xfId="1605"/>
    <cellStyle name="s]_x000d__x000a_load=_x000d__x000a_run=_x000d__x000a_NullPort=None_x000d__x000a_device=HP LaserJet 4 Plus,HPPCL5MS,LPT1:_x000d__x000a__x000d__x000a_[Desktop]_x000d__x000a_Wallpaper=(无)_x000d__x000a_TileWallpaper=0_x000d_ 20 64" xfId="1606"/>
    <cellStyle name="s]_x000d__x000a_load=_x000d__x000a_run=_x000d__x000a_NullPort=None_x000d__x000a_device=HP LaserJet 4 Plus,HPPCL5MS,LPT1:_x000d__x000a__x000d__x000a_[Desktop]_x000d__x000a_Wallpaper=(无)_x000d__x000a_TileWallpaper=0_x000d_ 20 65" xfId="1607"/>
    <cellStyle name="s]_x000d__x000a_load=_x000d__x000a_run=_x000d__x000a_NullPort=None_x000d__x000a_device=HP LaserJet 4 Plus,HPPCL5MS,LPT1:_x000d__x000a__x000d__x000a_[Desktop]_x000d__x000a_Wallpaper=(无)_x000d__x000a_TileWallpaper=0_x000d_ 20 66" xfId="1608"/>
    <cellStyle name="s]_x000d__x000a_load=_x000d__x000a_run=_x000d__x000a_NullPort=None_x000d__x000a_device=HP LaserJet 4 Plus,HPPCL5MS,LPT1:_x000d__x000a__x000d__x000a_[Desktop]_x000d__x000a_Wallpaper=(无)_x000d__x000a_TileWallpaper=0_x000d_ 20 67" xfId="1609"/>
    <cellStyle name="s]_x000d__x000a_load=_x000d__x000a_run=_x000d__x000a_NullPort=None_x000d__x000a_device=HP LaserJet 4 Plus,HPPCL5MS,LPT1:_x000d__x000a__x000d__x000a_[Desktop]_x000d__x000a_Wallpaper=(无)_x000d__x000a_TileWallpaper=0_x000d_ 20 68" xfId="1610"/>
    <cellStyle name="s]_x000d__x000a_load=_x000d__x000a_run=_x000d__x000a_NullPort=None_x000d__x000a_device=HP LaserJet 4 Plus,HPPCL5MS,LPT1:_x000d__x000a__x000d__x000a_[Desktop]_x000d__x000a_Wallpaper=(无)_x000d__x000a_TileWallpaper=0_x000d_ 20 69" xfId="1611"/>
    <cellStyle name="s]_x000d__x000a_load=_x000d__x000a_run=_x000d__x000a_NullPort=None_x000d__x000a_device=HP LaserJet 4 Plus,HPPCL5MS,LPT1:_x000d__x000a__x000d__x000a_[Desktop]_x000d__x000a_Wallpaper=(无)_x000d__x000a_TileWallpaper=0_x000d_ 20 7" xfId="1612"/>
    <cellStyle name="s]_x000d__x000a_load=_x000d__x000a_run=_x000d__x000a_NullPort=None_x000d__x000a_device=HP LaserJet 4 Plus,HPPCL5MS,LPT1:_x000d__x000a__x000d__x000a_[Desktop]_x000d__x000a_Wallpaper=(无)_x000d__x000a_TileWallpaper=0_x000d_ 20 70" xfId="1613"/>
    <cellStyle name="s]_x000d__x000a_load=_x000d__x000a_run=_x000d__x000a_NullPort=None_x000d__x000a_device=HP LaserJet 4 Plus,HPPCL5MS,LPT1:_x000d__x000a__x000d__x000a_[Desktop]_x000d__x000a_Wallpaper=(无)_x000d__x000a_TileWallpaper=0_x000d_ 20 71" xfId="1614"/>
    <cellStyle name="s]_x000d__x000a_load=_x000d__x000a_run=_x000d__x000a_NullPort=None_x000d__x000a_device=HP LaserJet 4 Plus,HPPCL5MS,LPT1:_x000d__x000a__x000d__x000a_[Desktop]_x000d__x000a_Wallpaper=(无)_x000d__x000a_TileWallpaper=0_x000d_ 20 72" xfId="1615"/>
    <cellStyle name="s]_x000d__x000a_load=_x000d__x000a_run=_x000d__x000a_NullPort=None_x000d__x000a_device=HP LaserJet 4 Plus,HPPCL5MS,LPT1:_x000d__x000a__x000d__x000a_[Desktop]_x000d__x000a_Wallpaper=(无)_x000d__x000a_TileWallpaper=0_x000d_ 20 73" xfId="1616"/>
    <cellStyle name="s]_x000d__x000a_load=_x000d__x000a_run=_x000d__x000a_NullPort=None_x000d__x000a_device=HP LaserJet 4 Plus,HPPCL5MS,LPT1:_x000d__x000a__x000d__x000a_[Desktop]_x000d__x000a_Wallpaper=(无)_x000d__x000a_TileWallpaper=0_x000d_ 20 74" xfId="1617"/>
    <cellStyle name="s]_x000d__x000a_load=_x000d__x000a_run=_x000d__x000a_NullPort=None_x000d__x000a_device=HP LaserJet 4 Plus,HPPCL5MS,LPT1:_x000d__x000a__x000d__x000a_[Desktop]_x000d__x000a_Wallpaper=(无)_x000d__x000a_TileWallpaper=0_x000d_ 20 75" xfId="1618"/>
    <cellStyle name="s]_x000d__x000a_load=_x000d__x000a_run=_x000d__x000a_NullPort=None_x000d__x000a_device=HP LaserJet 4 Plus,HPPCL5MS,LPT1:_x000d__x000a__x000d__x000a_[Desktop]_x000d__x000a_Wallpaper=(无)_x000d__x000a_TileWallpaper=0_x000d_ 20 76" xfId="1619"/>
    <cellStyle name="s]_x000d__x000a_load=_x000d__x000a_run=_x000d__x000a_NullPort=None_x000d__x000a_device=HP LaserJet 4 Plus,HPPCL5MS,LPT1:_x000d__x000a__x000d__x000a_[Desktop]_x000d__x000a_Wallpaper=(无)_x000d__x000a_TileWallpaper=0_x000d_ 20 77" xfId="1620"/>
    <cellStyle name="s]_x000d__x000a_load=_x000d__x000a_run=_x000d__x000a_NullPort=None_x000d__x000a_device=HP LaserJet 4 Plus,HPPCL5MS,LPT1:_x000d__x000a__x000d__x000a_[Desktop]_x000d__x000a_Wallpaper=(无)_x000d__x000a_TileWallpaper=0_x000d_ 20 78" xfId="1621"/>
    <cellStyle name="s]_x000d__x000a_load=_x000d__x000a_run=_x000d__x000a_NullPort=None_x000d__x000a_device=HP LaserJet 4 Plus,HPPCL5MS,LPT1:_x000d__x000a__x000d__x000a_[Desktop]_x000d__x000a_Wallpaper=(无)_x000d__x000a_TileWallpaper=0_x000d_ 20 79" xfId="1622"/>
    <cellStyle name="s]_x000d__x000a_load=_x000d__x000a_run=_x000d__x000a_NullPort=None_x000d__x000a_device=HP LaserJet 4 Plus,HPPCL5MS,LPT1:_x000d__x000a__x000d__x000a_[Desktop]_x000d__x000a_Wallpaper=(无)_x000d__x000a_TileWallpaper=0_x000d_ 20 8" xfId="1623"/>
    <cellStyle name="s]_x000d__x000a_load=_x000d__x000a_run=_x000d__x000a_NullPort=None_x000d__x000a_device=HP LaserJet 4 Plus,HPPCL5MS,LPT1:_x000d__x000a__x000d__x000a_[Desktop]_x000d__x000a_Wallpaper=(无)_x000d__x000a_TileWallpaper=0_x000d_ 20 80" xfId="1624"/>
    <cellStyle name="s]_x000d__x000a_load=_x000d__x000a_run=_x000d__x000a_NullPort=None_x000d__x000a_device=HP LaserJet 4 Plus,HPPCL5MS,LPT1:_x000d__x000a__x000d__x000a_[Desktop]_x000d__x000a_Wallpaper=(无)_x000d__x000a_TileWallpaper=0_x000d_ 20 9" xfId="1625"/>
    <cellStyle name="s]_x000d__x000a_load=_x000d__x000a_run=_x000d__x000a_NullPort=None_x000d__x000a_device=HP LaserJet 4 Plus,HPPCL5MS,LPT1:_x000d__x000a__x000d__x000a_[Desktop]_x000d__x000a_Wallpaper=(无)_x000d__x000a_TileWallpaper=0_x000d_ 21" xfId="1626"/>
    <cellStyle name="s]_x000d__x000a_load=_x000d__x000a_run=_x000d__x000a_NullPort=None_x000d__x000a_device=HP LaserJet 4 Plus,HPPCL5MS,LPT1:_x000d__x000a__x000d__x000a_[Desktop]_x000d__x000a_Wallpaper=(无)_x000d__x000a_TileWallpaper=0_x000d_ 21 10" xfId="1627"/>
    <cellStyle name="s]_x000d__x000a_load=_x000d__x000a_run=_x000d__x000a_NullPort=None_x000d__x000a_device=HP LaserJet 4 Plus,HPPCL5MS,LPT1:_x000d__x000a__x000d__x000a_[Desktop]_x000d__x000a_Wallpaper=(无)_x000d__x000a_TileWallpaper=0_x000d_ 21 11" xfId="1628"/>
    <cellStyle name="s]_x000d__x000a_load=_x000d__x000a_run=_x000d__x000a_NullPort=None_x000d__x000a_device=HP LaserJet 4 Plus,HPPCL5MS,LPT1:_x000d__x000a__x000d__x000a_[Desktop]_x000d__x000a_Wallpaper=(无)_x000d__x000a_TileWallpaper=0_x000d_ 21 12" xfId="1629"/>
    <cellStyle name="s]_x000d__x000a_load=_x000d__x000a_run=_x000d__x000a_NullPort=None_x000d__x000a_device=HP LaserJet 4 Plus,HPPCL5MS,LPT1:_x000d__x000a__x000d__x000a_[Desktop]_x000d__x000a_Wallpaper=(无)_x000d__x000a_TileWallpaper=0_x000d_ 21 13" xfId="1630"/>
    <cellStyle name="s]_x000d__x000a_load=_x000d__x000a_run=_x000d__x000a_NullPort=None_x000d__x000a_device=HP LaserJet 4 Plus,HPPCL5MS,LPT1:_x000d__x000a__x000d__x000a_[Desktop]_x000d__x000a_Wallpaper=(无)_x000d__x000a_TileWallpaper=0_x000d_ 21 14" xfId="1631"/>
    <cellStyle name="s]_x000d__x000a_load=_x000d__x000a_run=_x000d__x000a_NullPort=None_x000d__x000a_device=HP LaserJet 4 Plus,HPPCL5MS,LPT1:_x000d__x000a__x000d__x000a_[Desktop]_x000d__x000a_Wallpaper=(无)_x000d__x000a_TileWallpaper=0_x000d_ 21 15" xfId="1632"/>
    <cellStyle name="s]_x000d__x000a_load=_x000d__x000a_run=_x000d__x000a_NullPort=None_x000d__x000a_device=HP LaserJet 4 Plus,HPPCL5MS,LPT1:_x000d__x000a__x000d__x000a_[Desktop]_x000d__x000a_Wallpaper=(无)_x000d__x000a_TileWallpaper=0_x000d_ 21 16" xfId="1633"/>
    <cellStyle name="s]_x000d__x000a_load=_x000d__x000a_run=_x000d__x000a_NullPort=None_x000d__x000a_device=HP LaserJet 4 Plus,HPPCL5MS,LPT1:_x000d__x000a__x000d__x000a_[Desktop]_x000d__x000a_Wallpaper=(无)_x000d__x000a_TileWallpaper=0_x000d_ 21 17" xfId="1634"/>
    <cellStyle name="s]_x000d__x000a_load=_x000d__x000a_run=_x000d__x000a_NullPort=None_x000d__x000a_device=HP LaserJet 4 Plus,HPPCL5MS,LPT1:_x000d__x000a__x000d__x000a_[Desktop]_x000d__x000a_Wallpaper=(无)_x000d__x000a_TileWallpaper=0_x000d_ 21 18" xfId="1635"/>
    <cellStyle name="s]_x000d__x000a_load=_x000d__x000a_run=_x000d__x000a_NullPort=None_x000d__x000a_device=HP LaserJet 4 Plus,HPPCL5MS,LPT1:_x000d__x000a__x000d__x000a_[Desktop]_x000d__x000a_Wallpaper=(无)_x000d__x000a_TileWallpaper=0_x000d_ 21 19" xfId="1636"/>
    <cellStyle name="s]_x000d__x000a_load=_x000d__x000a_run=_x000d__x000a_NullPort=None_x000d__x000a_device=HP LaserJet 4 Plus,HPPCL5MS,LPT1:_x000d__x000a__x000d__x000a_[Desktop]_x000d__x000a_Wallpaper=(无)_x000d__x000a_TileWallpaper=0_x000d_ 21 2" xfId="1637"/>
    <cellStyle name="s]_x000d__x000a_load=_x000d__x000a_run=_x000d__x000a_NullPort=None_x000d__x000a_device=HP LaserJet 4 Plus,HPPCL5MS,LPT1:_x000d__x000a__x000d__x000a_[Desktop]_x000d__x000a_Wallpaper=(无)_x000d__x000a_TileWallpaper=0_x000d_ 21 20" xfId="1638"/>
    <cellStyle name="s]_x000d__x000a_load=_x000d__x000a_run=_x000d__x000a_NullPort=None_x000d__x000a_device=HP LaserJet 4 Plus,HPPCL5MS,LPT1:_x000d__x000a__x000d__x000a_[Desktop]_x000d__x000a_Wallpaper=(无)_x000d__x000a_TileWallpaper=0_x000d_ 21 21" xfId="1639"/>
    <cellStyle name="s]_x000d__x000a_load=_x000d__x000a_run=_x000d__x000a_NullPort=None_x000d__x000a_device=HP LaserJet 4 Plus,HPPCL5MS,LPT1:_x000d__x000a__x000d__x000a_[Desktop]_x000d__x000a_Wallpaper=(无)_x000d__x000a_TileWallpaper=0_x000d_ 21 22" xfId="1640"/>
    <cellStyle name="s]_x000d__x000a_load=_x000d__x000a_run=_x000d__x000a_NullPort=None_x000d__x000a_device=HP LaserJet 4 Plus,HPPCL5MS,LPT1:_x000d__x000a__x000d__x000a_[Desktop]_x000d__x000a_Wallpaper=(无)_x000d__x000a_TileWallpaper=0_x000d_ 21 23" xfId="1641"/>
    <cellStyle name="s]_x000d__x000a_load=_x000d__x000a_run=_x000d__x000a_NullPort=None_x000d__x000a_device=HP LaserJet 4 Plus,HPPCL5MS,LPT1:_x000d__x000a__x000d__x000a_[Desktop]_x000d__x000a_Wallpaper=(无)_x000d__x000a_TileWallpaper=0_x000d_ 21 24" xfId="1642"/>
    <cellStyle name="s]_x000d__x000a_load=_x000d__x000a_run=_x000d__x000a_NullPort=None_x000d__x000a_device=HP LaserJet 4 Plus,HPPCL5MS,LPT1:_x000d__x000a__x000d__x000a_[Desktop]_x000d__x000a_Wallpaper=(无)_x000d__x000a_TileWallpaper=0_x000d_ 21 25" xfId="1643"/>
    <cellStyle name="s]_x000d__x000a_load=_x000d__x000a_run=_x000d__x000a_NullPort=None_x000d__x000a_device=HP LaserJet 4 Plus,HPPCL5MS,LPT1:_x000d__x000a__x000d__x000a_[Desktop]_x000d__x000a_Wallpaper=(无)_x000d__x000a_TileWallpaper=0_x000d_ 21 26" xfId="1644"/>
    <cellStyle name="s]_x000d__x000a_load=_x000d__x000a_run=_x000d__x000a_NullPort=None_x000d__x000a_device=HP LaserJet 4 Plus,HPPCL5MS,LPT1:_x000d__x000a__x000d__x000a_[Desktop]_x000d__x000a_Wallpaper=(无)_x000d__x000a_TileWallpaper=0_x000d_ 21 27" xfId="1645"/>
    <cellStyle name="s]_x000d__x000a_load=_x000d__x000a_run=_x000d__x000a_NullPort=None_x000d__x000a_device=HP LaserJet 4 Plus,HPPCL5MS,LPT1:_x000d__x000a__x000d__x000a_[Desktop]_x000d__x000a_Wallpaper=(无)_x000d__x000a_TileWallpaper=0_x000d_ 21 28" xfId="1646"/>
    <cellStyle name="s]_x000d__x000a_load=_x000d__x000a_run=_x000d__x000a_NullPort=None_x000d__x000a_device=HP LaserJet 4 Plus,HPPCL5MS,LPT1:_x000d__x000a__x000d__x000a_[Desktop]_x000d__x000a_Wallpaper=(无)_x000d__x000a_TileWallpaper=0_x000d_ 21 29" xfId="1647"/>
    <cellStyle name="s]_x000d__x000a_load=_x000d__x000a_run=_x000d__x000a_NullPort=None_x000d__x000a_device=HP LaserJet 4 Plus,HPPCL5MS,LPT1:_x000d__x000a__x000d__x000a_[Desktop]_x000d__x000a_Wallpaper=(无)_x000d__x000a_TileWallpaper=0_x000d_ 21 3" xfId="1648"/>
    <cellStyle name="s]_x000d__x000a_load=_x000d__x000a_run=_x000d__x000a_NullPort=None_x000d__x000a_device=HP LaserJet 4 Plus,HPPCL5MS,LPT1:_x000d__x000a__x000d__x000a_[Desktop]_x000d__x000a_Wallpaper=(无)_x000d__x000a_TileWallpaper=0_x000d_ 21 30" xfId="1649"/>
    <cellStyle name="s]_x000d__x000a_load=_x000d__x000a_run=_x000d__x000a_NullPort=None_x000d__x000a_device=HP LaserJet 4 Plus,HPPCL5MS,LPT1:_x000d__x000a__x000d__x000a_[Desktop]_x000d__x000a_Wallpaper=(无)_x000d__x000a_TileWallpaper=0_x000d_ 21 31" xfId="1650"/>
    <cellStyle name="s]_x000d__x000a_load=_x000d__x000a_run=_x000d__x000a_NullPort=None_x000d__x000a_device=HP LaserJet 4 Plus,HPPCL5MS,LPT1:_x000d__x000a__x000d__x000a_[Desktop]_x000d__x000a_Wallpaper=(无)_x000d__x000a_TileWallpaper=0_x000d_ 21 32" xfId="1651"/>
    <cellStyle name="s]_x000d__x000a_load=_x000d__x000a_run=_x000d__x000a_NullPort=None_x000d__x000a_device=HP LaserJet 4 Plus,HPPCL5MS,LPT1:_x000d__x000a__x000d__x000a_[Desktop]_x000d__x000a_Wallpaper=(无)_x000d__x000a_TileWallpaper=0_x000d_ 21 33" xfId="1652"/>
    <cellStyle name="s]_x000d__x000a_load=_x000d__x000a_run=_x000d__x000a_NullPort=None_x000d__x000a_device=HP LaserJet 4 Plus,HPPCL5MS,LPT1:_x000d__x000a__x000d__x000a_[Desktop]_x000d__x000a_Wallpaper=(无)_x000d__x000a_TileWallpaper=0_x000d_ 21 34" xfId="1653"/>
    <cellStyle name="s]_x000d__x000a_load=_x000d__x000a_run=_x000d__x000a_NullPort=None_x000d__x000a_device=HP LaserJet 4 Plus,HPPCL5MS,LPT1:_x000d__x000a__x000d__x000a_[Desktop]_x000d__x000a_Wallpaper=(无)_x000d__x000a_TileWallpaper=0_x000d_ 21 35" xfId="1654"/>
    <cellStyle name="s]_x000d__x000a_load=_x000d__x000a_run=_x000d__x000a_NullPort=None_x000d__x000a_device=HP LaserJet 4 Plus,HPPCL5MS,LPT1:_x000d__x000a__x000d__x000a_[Desktop]_x000d__x000a_Wallpaper=(无)_x000d__x000a_TileWallpaper=0_x000d_ 21 36" xfId="1655"/>
    <cellStyle name="s]_x000d__x000a_load=_x000d__x000a_run=_x000d__x000a_NullPort=None_x000d__x000a_device=HP LaserJet 4 Plus,HPPCL5MS,LPT1:_x000d__x000a__x000d__x000a_[Desktop]_x000d__x000a_Wallpaper=(无)_x000d__x000a_TileWallpaper=0_x000d_ 21 37" xfId="1656"/>
    <cellStyle name="s]_x000d__x000a_load=_x000d__x000a_run=_x000d__x000a_NullPort=None_x000d__x000a_device=HP LaserJet 4 Plus,HPPCL5MS,LPT1:_x000d__x000a__x000d__x000a_[Desktop]_x000d__x000a_Wallpaper=(无)_x000d__x000a_TileWallpaper=0_x000d_ 21 38" xfId="1657"/>
    <cellStyle name="s]_x000d__x000a_load=_x000d__x000a_run=_x000d__x000a_NullPort=None_x000d__x000a_device=HP LaserJet 4 Plus,HPPCL5MS,LPT1:_x000d__x000a__x000d__x000a_[Desktop]_x000d__x000a_Wallpaper=(无)_x000d__x000a_TileWallpaper=0_x000d_ 21 39" xfId="1658"/>
    <cellStyle name="s]_x000d__x000a_load=_x000d__x000a_run=_x000d__x000a_NullPort=None_x000d__x000a_device=HP LaserJet 4 Plus,HPPCL5MS,LPT1:_x000d__x000a__x000d__x000a_[Desktop]_x000d__x000a_Wallpaper=(无)_x000d__x000a_TileWallpaper=0_x000d_ 21 4" xfId="1659"/>
    <cellStyle name="s]_x000d__x000a_load=_x000d__x000a_run=_x000d__x000a_NullPort=None_x000d__x000a_device=HP LaserJet 4 Plus,HPPCL5MS,LPT1:_x000d__x000a__x000d__x000a_[Desktop]_x000d__x000a_Wallpaper=(无)_x000d__x000a_TileWallpaper=0_x000d_ 21 40" xfId="1660"/>
    <cellStyle name="s]_x000d__x000a_load=_x000d__x000a_run=_x000d__x000a_NullPort=None_x000d__x000a_device=HP LaserJet 4 Plus,HPPCL5MS,LPT1:_x000d__x000a__x000d__x000a_[Desktop]_x000d__x000a_Wallpaper=(无)_x000d__x000a_TileWallpaper=0_x000d_ 21 41" xfId="1661"/>
    <cellStyle name="s]_x000d__x000a_load=_x000d__x000a_run=_x000d__x000a_NullPort=None_x000d__x000a_device=HP LaserJet 4 Plus,HPPCL5MS,LPT1:_x000d__x000a__x000d__x000a_[Desktop]_x000d__x000a_Wallpaper=(无)_x000d__x000a_TileWallpaper=0_x000d_ 21 42" xfId="1662"/>
    <cellStyle name="s]_x000d__x000a_load=_x000d__x000a_run=_x000d__x000a_NullPort=None_x000d__x000a_device=HP LaserJet 4 Plus,HPPCL5MS,LPT1:_x000d__x000a__x000d__x000a_[Desktop]_x000d__x000a_Wallpaper=(无)_x000d__x000a_TileWallpaper=0_x000d_ 21 43" xfId="1663"/>
    <cellStyle name="s]_x000d__x000a_load=_x000d__x000a_run=_x000d__x000a_NullPort=None_x000d__x000a_device=HP LaserJet 4 Plus,HPPCL5MS,LPT1:_x000d__x000a__x000d__x000a_[Desktop]_x000d__x000a_Wallpaper=(无)_x000d__x000a_TileWallpaper=0_x000d_ 21 44" xfId="1664"/>
    <cellStyle name="s]_x000d__x000a_load=_x000d__x000a_run=_x000d__x000a_NullPort=None_x000d__x000a_device=HP LaserJet 4 Plus,HPPCL5MS,LPT1:_x000d__x000a__x000d__x000a_[Desktop]_x000d__x000a_Wallpaper=(无)_x000d__x000a_TileWallpaper=0_x000d_ 21 45" xfId="1665"/>
    <cellStyle name="s]_x000d__x000a_load=_x000d__x000a_run=_x000d__x000a_NullPort=None_x000d__x000a_device=HP LaserJet 4 Plus,HPPCL5MS,LPT1:_x000d__x000a__x000d__x000a_[Desktop]_x000d__x000a_Wallpaper=(无)_x000d__x000a_TileWallpaper=0_x000d_ 21 46" xfId="1666"/>
    <cellStyle name="s]_x000d__x000a_load=_x000d__x000a_run=_x000d__x000a_NullPort=None_x000d__x000a_device=HP LaserJet 4 Plus,HPPCL5MS,LPT1:_x000d__x000a__x000d__x000a_[Desktop]_x000d__x000a_Wallpaper=(无)_x000d__x000a_TileWallpaper=0_x000d_ 21 47" xfId="1667"/>
    <cellStyle name="s]_x000d__x000a_load=_x000d__x000a_run=_x000d__x000a_NullPort=None_x000d__x000a_device=HP LaserJet 4 Plus,HPPCL5MS,LPT1:_x000d__x000a__x000d__x000a_[Desktop]_x000d__x000a_Wallpaper=(无)_x000d__x000a_TileWallpaper=0_x000d_ 21 48" xfId="1668"/>
    <cellStyle name="s]_x000d__x000a_load=_x000d__x000a_run=_x000d__x000a_NullPort=None_x000d__x000a_device=HP LaserJet 4 Plus,HPPCL5MS,LPT1:_x000d__x000a__x000d__x000a_[Desktop]_x000d__x000a_Wallpaper=(无)_x000d__x000a_TileWallpaper=0_x000d_ 21 49" xfId="1669"/>
    <cellStyle name="s]_x000d__x000a_load=_x000d__x000a_run=_x000d__x000a_NullPort=None_x000d__x000a_device=HP LaserJet 4 Plus,HPPCL5MS,LPT1:_x000d__x000a__x000d__x000a_[Desktop]_x000d__x000a_Wallpaper=(无)_x000d__x000a_TileWallpaper=0_x000d_ 21 5" xfId="1670"/>
    <cellStyle name="s]_x000d__x000a_load=_x000d__x000a_run=_x000d__x000a_NullPort=None_x000d__x000a_device=HP LaserJet 4 Plus,HPPCL5MS,LPT1:_x000d__x000a__x000d__x000a_[Desktop]_x000d__x000a_Wallpaper=(无)_x000d__x000a_TileWallpaper=0_x000d_ 21 50" xfId="1671"/>
    <cellStyle name="s]_x000d__x000a_load=_x000d__x000a_run=_x000d__x000a_NullPort=None_x000d__x000a_device=HP LaserJet 4 Plus,HPPCL5MS,LPT1:_x000d__x000a__x000d__x000a_[Desktop]_x000d__x000a_Wallpaper=(无)_x000d__x000a_TileWallpaper=0_x000d_ 21 51" xfId="1672"/>
    <cellStyle name="s]_x000d__x000a_load=_x000d__x000a_run=_x000d__x000a_NullPort=None_x000d__x000a_device=HP LaserJet 4 Plus,HPPCL5MS,LPT1:_x000d__x000a__x000d__x000a_[Desktop]_x000d__x000a_Wallpaper=(无)_x000d__x000a_TileWallpaper=0_x000d_ 21 52" xfId="1673"/>
    <cellStyle name="s]_x000d__x000a_load=_x000d__x000a_run=_x000d__x000a_NullPort=None_x000d__x000a_device=HP LaserJet 4 Plus,HPPCL5MS,LPT1:_x000d__x000a__x000d__x000a_[Desktop]_x000d__x000a_Wallpaper=(无)_x000d__x000a_TileWallpaper=0_x000d_ 21 53" xfId="1674"/>
    <cellStyle name="s]_x000d__x000a_load=_x000d__x000a_run=_x000d__x000a_NullPort=None_x000d__x000a_device=HP LaserJet 4 Plus,HPPCL5MS,LPT1:_x000d__x000a__x000d__x000a_[Desktop]_x000d__x000a_Wallpaper=(无)_x000d__x000a_TileWallpaper=0_x000d_ 21 54" xfId="1675"/>
    <cellStyle name="s]_x000d__x000a_load=_x000d__x000a_run=_x000d__x000a_NullPort=None_x000d__x000a_device=HP LaserJet 4 Plus,HPPCL5MS,LPT1:_x000d__x000a__x000d__x000a_[Desktop]_x000d__x000a_Wallpaper=(无)_x000d__x000a_TileWallpaper=0_x000d_ 21 55" xfId="1676"/>
    <cellStyle name="s]_x000d__x000a_load=_x000d__x000a_run=_x000d__x000a_NullPort=None_x000d__x000a_device=HP LaserJet 4 Plus,HPPCL5MS,LPT1:_x000d__x000a__x000d__x000a_[Desktop]_x000d__x000a_Wallpaper=(无)_x000d__x000a_TileWallpaper=0_x000d_ 21 56" xfId="1677"/>
    <cellStyle name="s]_x000d__x000a_load=_x000d__x000a_run=_x000d__x000a_NullPort=None_x000d__x000a_device=HP LaserJet 4 Plus,HPPCL5MS,LPT1:_x000d__x000a__x000d__x000a_[Desktop]_x000d__x000a_Wallpaper=(无)_x000d__x000a_TileWallpaper=0_x000d_ 21 57" xfId="1678"/>
    <cellStyle name="s]_x000d__x000a_load=_x000d__x000a_run=_x000d__x000a_NullPort=None_x000d__x000a_device=HP LaserJet 4 Plus,HPPCL5MS,LPT1:_x000d__x000a__x000d__x000a_[Desktop]_x000d__x000a_Wallpaper=(无)_x000d__x000a_TileWallpaper=0_x000d_ 21 58" xfId="1679"/>
    <cellStyle name="s]_x000d__x000a_load=_x000d__x000a_run=_x000d__x000a_NullPort=None_x000d__x000a_device=HP LaserJet 4 Plus,HPPCL5MS,LPT1:_x000d__x000a__x000d__x000a_[Desktop]_x000d__x000a_Wallpaper=(无)_x000d__x000a_TileWallpaper=0_x000d_ 21 59" xfId="1680"/>
    <cellStyle name="s]_x000d__x000a_load=_x000d__x000a_run=_x000d__x000a_NullPort=None_x000d__x000a_device=HP LaserJet 4 Plus,HPPCL5MS,LPT1:_x000d__x000a__x000d__x000a_[Desktop]_x000d__x000a_Wallpaper=(无)_x000d__x000a_TileWallpaper=0_x000d_ 21 6" xfId="1681"/>
    <cellStyle name="s]_x000d__x000a_load=_x000d__x000a_run=_x000d__x000a_NullPort=None_x000d__x000a_device=HP LaserJet 4 Plus,HPPCL5MS,LPT1:_x000d__x000a__x000d__x000a_[Desktop]_x000d__x000a_Wallpaper=(无)_x000d__x000a_TileWallpaper=0_x000d_ 21 60" xfId="1682"/>
    <cellStyle name="s]_x000d__x000a_load=_x000d__x000a_run=_x000d__x000a_NullPort=None_x000d__x000a_device=HP LaserJet 4 Plus,HPPCL5MS,LPT1:_x000d__x000a__x000d__x000a_[Desktop]_x000d__x000a_Wallpaper=(无)_x000d__x000a_TileWallpaper=0_x000d_ 21 61" xfId="1683"/>
    <cellStyle name="s]_x000d__x000a_load=_x000d__x000a_run=_x000d__x000a_NullPort=None_x000d__x000a_device=HP LaserJet 4 Plus,HPPCL5MS,LPT1:_x000d__x000a__x000d__x000a_[Desktop]_x000d__x000a_Wallpaper=(无)_x000d__x000a_TileWallpaper=0_x000d_ 21 62" xfId="1684"/>
    <cellStyle name="s]_x000d__x000a_load=_x000d__x000a_run=_x000d__x000a_NullPort=None_x000d__x000a_device=HP LaserJet 4 Plus,HPPCL5MS,LPT1:_x000d__x000a__x000d__x000a_[Desktop]_x000d__x000a_Wallpaper=(无)_x000d__x000a_TileWallpaper=0_x000d_ 21 63" xfId="1685"/>
    <cellStyle name="s]_x000d__x000a_load=_x000d__x000a_run=_x000d__x000a_NullPort=None_x000d__x000a_device=HP LaserJet 4 Plus,HPPCL5MS,LPT1:_x000d__x000a__x000d__x000a_[Desktop]_x000d__x000a_Wallpaper=(无)_x000d__x000a_TileWallpaper=0_x000d_ 21 64" xfId="1686"/>
    <cellStyle name="s]_x000d__x000a_load=_x000d__x000a_run=_x000d__x000a_NullPort=None_x000d__x000a_device=HP LaserJet 4 Plus,HPPCL5MS,LPT1:_x000d__x000a__x000d__x000a_[Desktop]_x000d__x000a_Wallpaper=(无)_x000d__x000a_TileWallpaper=0_x000d_ 21 65" xfId="1687"/>
    <cellStyle name="s]_x000d__x000a_load=_x000d__x000a_run=_x000d__x000a_NullPort=None_x000d__x000a_device=HP LaserJet 4 Plus,HPPCL5MS,LPT1:_x000d__x000a__x000d__x000a_[Desktop]_x000d__x000a_Wallpaper=(无)_x000d__x000a_TileWallpaper=0_x000d_ 21 66" xfId="1688"/>
    <cellStyle name="s]_x000d__x000a_load=_x000d__x000a_run=_x000d__x000a_NullPort=None_x000d__x000a_device=HP LaserJet 4 Plus,HPPCL5MS,LPT1:_x000d__x000a__x000d__x000a_[Desktop]_x000d__x000a_Wallpaper=(无)_x000d__x000a_TileWallpaper=0_x000d_ 21 67" xfId="1689"/>
    <cellStyle name="s]_x000d__x000a_load=_x000d__x000a_run=_x000d__x000a_NullPort=None_x000d__x000a_device=HP LaserJet 4 Plus,HPPCL5MS,LPT1:_x000d__x000a__x000d__x000a_[Desktop]_x000d__x000a_Wallpaper=(无)_x000d__x000a_TileWallpaper=0_x000d_ 21 68" xfId="1690"/>
    <cellStyle name="s]_x000d__x000a_load=_x000d__x000a_run=_x000d__x000a_NullPort=None_x000d__x000a_device=HP LaserJet 4 Plus,HPPCL5MS,LPT1:_x000d__x000a__x000d__x000a_[Desktop]_x000d__x000a_Wallpaper=(无)_x000d__x000a_TileWallpaper=0_x000d_ 21 69" xfId="1691"/>
    <cellStyle name="s]_x000d__x000a_load=_x000d__x000a_run=_x000d__x000a_NullPort=None_x000d__x000a_device=HP LaserJet 4 Plus,HPPCL5MS,LPT1:_x000d__x000a__x000d__x000a_[Desktop]_x000d__x000a_Wallpaper=(无)_x000d__x000a_TileWallpaper=0_x000d_ 21 7" xfId="1692"/>
    <cellStyle name="s]_x000d__x000a_load=_x000d__x000a_run=_x000d__x000a_NullPort=None_x000d__x000a_device=HP LaserJet 4 Plus,HPPCL5MS,LPT1:_x000d__x000a__x000d__x000a_[Desktop]_x000d__x000a_Wallpaper=(无)_x000d__x000a_TileWallpaper=0_x000d_ 21 70" xfId="1693"/>
    <cellStyle name="s]_x000d__x000a_load=_x000d__x000a_run=_x000d__x000a_NullPort=None_x000d__x000a_device=HP LaserJet 4 Plus,HPPCL5MS,LPT1:_x000d__x000a__x000d__x000a_[Desktop]_x000d__x000a_Wallpaper=(无)_x000d__x000a_TileWallpaper=0_x000d_ 21 71" xfId="1694"/>
    <cellStyle name="s]_x000d__x000a_load=_x000d__x000a_run=_x000d__x000a_NullPort=None_x000d__x000a_device=HP LaserJet 4 Plus,HPPCL5MS,LPT1:_x000d__x000a__x000d__x000a_[Desktop]_x000d__x000a_Wallpaper=(无)_x000d__x000a_TileWallpaper=0_x000d_ 21 72" xfId="1695"/>
    <cellStyle name="s]_x000d__x000a_load=_x000d__x000a_run=_x000d__x000a_NullPort=None_x000d__x000a_device=HP LaserJet 4 Plus,HPPCL5MS,LPT1:_x000d__x000a__x000d__x000a_[Desktop]_x000d__x000a_Wallpaper=(无)_x000d__x000a_TileWallpaper=0_x000d_ 21 73" xfId="1696"/>
    <cellStyle name="s]_x000d__x000a_load=_x000d__x000a_run=_x000d__x000a_NullPort=None_x000d__x000a_device=HP LaserJet 4 Plus,HPPCL5MS,LPT1:_x000d__x000a__x000d__x000a_[Desktop]_x000d__x000a_Wallpaper=(无)_x000d__x000a_TileWallpaper=0_x000d_ 21 74" xfId="1697"/>
    <cellStyle name="s]_x000d__x000a_load=_x000d__x000a_run=_x000d__x000a_NullPort=None_x000d__x000a_device=HP LaserJet 4 Plus,HPPCL5MS,LPT1:_x000d__x000a__x000d__x000a_[Desktop]_x000d__x000a_Wallpaper=(无)_x000d__x000a_TileWallpaper=0_x000d_ 21 75" xfId="1698"/>
    <cellStyle name="s]_x000d__x000a_load=_x000d__x000a_run=_x000d__x000a_NullPort=None_x000d__x000a_device=HP LaserJet 4 Plus,HPPCL5MS,LPT1:_x000d__x000a__x000d__x000a_[Desktop]_x000d__x000a_Wallpaper=(无)_x000d__x000a_TileWallpaper=0_x000d_ 21 76" xfId="1699"/>
    <cellStyle name="s]_x000d__x000a_load=_x000d__x000a_run=_x000d__x000a_NullPort=None_x000d__x000a_device=HP LaserJet 4 Plus,HPPCL5MS,LPT1:_x000d__x000a__x000d__x000a_[Desktop]_x000d__x000a_Wallpaper=(无)_x000d__x000a_TileWallpaper=0_x000d_ 21 77" xfId="1700"/>
    <cellStyle name="s]_x000d__x000a_load=_x000d__x000a_run=_x000d__x000a_NullPort=None_x000d__x000a_device=HP LaserJet 4 Plus,HPPCL5MS,LPT1:_x000d__x000a__x000d__x000a_[Desktop]_x000d__x000a_Wallpaper=(无)_x000d__x000a_TileWallpaper=0_x000d_ 21 78" xfId="1701"/>
    <cellStyle name="s]_x000d__x000a_load=_x000d__x000a_run=_x000d__x000a_NullPort=None_x000d__x000a_device=HP LaserJet 4 Plus,HPPCL5MS,LPT1:_x000d__x000a__x000d__x000a_[Desktop]_x000d__x000a_Wallpaper=(无)_x000d__x000a_TileWallpaper=0_x000d_ 21 79" xfId="1702"/>
    <cellStyle name="s]_x000d__x000a_load=_x000d__x000a_run=_x000d__x000a_NullPort=None_x000d__x000a_device=HP LaserJet 4 Plus,HPPCL5MS,LPT1:_x000d__x000a__x000d__x000a_[Desktop]_x000d__x000a_Wallpaper=(无)_x000d__x000a_TileWallpaper=0_x000d_ 21 8" xfId="1703"/>
    <cellStyle name="s]_x000d__x000a_load=_x000d__x000a_run=_x000d__x000a_NullPort=None_x000d__x000a_device=HP LaserJet 4 Plus,HPPCL5MS,LPT1:_x000d__x000a__x000d__x000a_[Desktop]_x000d__x000a_Wallpaper=(无)_x000d__x000a_TileWallpaper=0_x000d_ 21 80" xfId="1704"/>
    <cellStyle name="s]_x000d__x000a_load=_x000d__x000a_run=_x000d__x000a_NullPort=None_x000d__x000a_device=HP LaserJet 4 Plus,HPPCL5MS,LPT1:_x000d__x000a__x000d__x000a_[Desktop]_x000d__x000a_Wallpaper=(无)_x000d__x000a_TileWallpaper=0_x000d_ 21 9" xfId="1705"/>
    <cellStyle name="s]_x000d__x000a_load=_x000d__x000a_run=_x000d__x000a_NullPort=None_x000d__x000a_device=HP LaserJet 4 Plus,HPPCL5MS,LPT1:_x000d__x000a__x000d__x000a_[Desktop]_x000d__x000a_Wallpaper=(无)_x000d__x000a_TileWallpaper=0_x000d_ 22" xfId="1706"/>
    <cellStyle name="s]_x000d__x000a_load=_x000d__x000a_run=_x000d__x000a_NullPort=None_x000d__x000a_device=HP LaserJet 4 Plus,HPPCL5MS,LPT1:_x000d__x000a__x000d__x000a_[Desktop]_x000d__x000a_Wallpaper=(无)_x000d__x000a_TileWallpaper=0_x000d_ 22 10" xfId="1707"/>
    <cellStyle name="s]_x000d__x000a_load=_x000d__x000a_run=_x000d__x000a_NullPort=None_x000d__x000a_device=HP LaserJet 4 Plus,HPPCL5MS,LPT1:_x000d__x000a__x000d__x000a_[Desktop]_x000d__x000a_Wallpaper=(无)_x000d__x000a_TileWallpaper=0_x000d_ 22 11" xfId="1708"/>
    <cellStyle name="s]_x000d__x000a_load=_x000d__x000a_run=_x000d__x000a_NullPort=None_x000d__x000a_device=HP LaserJet 4 Plus,HPPCL5MS,LPT1:_x000d__x000a__x000d__x000a_[Desktop]_x000d__x000a_Wallpaper=(无)_x000d__x000a_TileWallpaper=0_x000d_ 22 12" xfId="1709"/>
    <cellStyle name="s]_x000d__x000a_load=_x000d__x000a_run=_x000d__x000a_NullPort=None_x000d__x000a_device=HP LaserJet 4 Plus,HPPCL5MS,LPT1:_x000d__x000a__x000d__x000a_[Desktop]_x000d__x000a_Wallpaper=(无)_x000d__x000a_TileWallpaper=0_x000d_ 22 13" xfId="1710"/>
    <cellStyle name="s]_x000d__x000a_load=_x000d__x000a_run=_x000d__x000a_NullPort=None_x000d__x000a_device=HP LaserJet 4 Plus,HPPCL5MS,LPT1:_x000d__x000a__x000d__x000a_[Desktop]_x000d__x000a_Wallpaper=(无)_x000d__x000a_TileWallpaper=0_x000d_ 22 14" xfId="1711"/>
    <cellStyle name="s]_x000d__x000a_load=_x000d__x000a_run=_x000d__x000a_NullPort=None_x000d__x000a_device=HP LaserJet 4 Plus,HPPCL5MS,LPT1:_x000d__x000a__x000d__x000a_[Desktop]_x000d__x000a_Wallpaper=(无)_x000d__x000a_TileWallpaper=0_x000d_ 22 15" xfId="1712"/>
    <cellStyle name="s]_x000d__x000a_load=_x000d__x000a_run=_x000d__x000a_NullPort=None_x000d__x000a_device=HP LaserJet 4 Plus,HPPCL5MS,LPT1:_x000d__x000a__x000d__x000a_[Desktop]_x000d__x000a_Wallpaper=(无)_x000d__x000a_TileWallpaper=0_x000d_ 22 16" xfId="1713"/>
    <cellStyle name="s]_x000d__x000a_load=_x000d__x000a_run=_x000d__x000a_NullPort=None_x000d__x000a_device=HP LaserJet 4 Plus,HPPCL5MS,LPT1:_x000d__x000a__x000d__x000a_[Desktop]_x000d__x000a_Wallpaper=(无)_x000d__x000a_TileWallpaper=0_x000d_ 22 17" xfId="1714"/>
    <cellStyle name="s]_x000d__x000a_load=_x000d__x000a_run=_x000d__x000a_NullPort=None_x000d__x000a_device=HP LaserJet 4 Plus,HPPCL5MS,LPT1:_x000d__x000a__x000d__x000a_[Desktop]_x000d__x000a_Wallpaper=(无)_x000d__x000a_TileWallpaper=0_x000d_ 22 18" xfId="1715"/>
    <cellStyle name="s]_x000d__x000a_load=_x000d__x000a_run=_x000d__x000a_NullPort=None_x000d__x000a_device=HP LaserJet 4 Plus,HPPCL5MS,LPT1:_x000d__x000a__x000d__x000a_[Desktop]_x000d__x000a_Wallpaper=(无)_x000d__x000a_TileWallpaper=0_x000d_ 22 19" xfId="1716"/>
    <cellStyle name="s]_x000d__x000a_load=_x000d__x000a_run=_x000d__x000a_NullPort=None_x000d__x000a_device=HP LaserJet 4 Plus,HPPCL5MS,LPT1:_x000d__x000a__x000d__x000a_[Desktop]_x000d__x000a_Wallpaper=(无)_x000d__x000a_TileWallpaper=0_x000d_ 22 2" xfId="1717"/>
    <cellStyle name="s]_x000d__x000a_load=_x000d__x000a_run=_x000d__x000a_NullPort=None_x000d__x000a_device=HP LaserJet 4 Plus,HPPCL5MS,LPT1:_x000d__x000a__x000d__x000a_[Desktop]_x000d__x000a_Wallpaper=(无)_x000d__x000a_TileWallpaper=0_x000d_ 22 20" xfId="1718"/>
    <cellStyle name="s]_x000d__x000a_load=_x000d__x000a_run=_x000d__x000a_NullPort=None_x000d__x000a_device=HP LaserJet 4 Plus,HPPCL5MS,LPT1:_x000d__x000a__x000d__x000a_[Desktop]_x000d__x000a_Wallpaper=(无)_x000d__x000a_TileWallpaper=0_x000d_ 22 21" xfId="1719"/>
    <cellStyle name="s]_x000d__x000a_load=_x000d__x000a_run=_x000d__x000a_NullPort=None_x000d__x000a_device=HP LaserJet 4 Plus,HPPCL5MS,LPT1:_x000d__x000a__x000d__x000a_[Desktop]_x000d__x000a_Wallpaper=(无)_x000d__x000a_TileWallpaper=0_x000d_ 22 22" xfId="1720"/>
    <cellStyle name="s]_x000d__x000a_load=_x000d__x000a_run=_x000d__x000a_NullPort=None_x000d__x000a_device=HP LaserJet 4 Plus,HPPCL5MS,LPT1:_x000d__x000a__x000d__x000a_[Desktop]_x000d__x000a_Wallpaper=(无)_x000d__x000a_TileWallpaper=0_x000d_ 22 23" xfId="1721"/>
    <cellStyle name="s]_x000d__x000a_load=_x000d__x000a_run=_x000d__x000a_NullPort=None_x000d__x000a_device=HP LaserJet 4 Plus,HPPCL5MS,LPT1:_x000d__x000a__x000d__x000a_[Desktop]_x000d__x000a_Wallpaper=(无)_x000d__x000a_TileWallpaper=0_x000d_ 22 24" xfId="1722"/>
    <cellStyle name="s]_x000d__x000a_load=_x000d__x000a_run=_x000d__x000a_NullPort=None_x000d__x000a_device=HP LaserJet 4 Plus,HPPCL5MS,LPT1:_x000d__x000a__x000d__x000a_[Desktop]_x000d__x000a_Wallpaper=(无)_x000d__x000a_TileWallpaper=0_x000d_ 22 25" xfId="1723"/>
    <cellStyle name="s]_x000d__x000a_load=_x000d__x000a_run=_x000d__x000a_NullPort=None_x000d__x000a_device=HP LaserJet 4 Plus,HPPCL5MS,LPT1:_x000d__x000a__x000d__x000a_[Desktop]_x000d__x000a_Wallpaper=(无)_x000d__x000a_TileWallpaper=0_x000d_ 22 26" xfId="1724"/>
    <cellStyle name="s]_x000d__x000a_load=_x000d__x000a_run=_x000d__x000a_NullPort=None_x000d__x000a_device=HP LaserJet 4 Plus,HPPCL5MS,LPT1:_x000d__x000a__x000d__x000a_[Desktop]_x000d__x000a_Wallpaper=(无)_x000d__x000a_TileWallpaper=0_x000d_ 22 27" xfId="1725"/>
    <cellStyle name="s]_x000d__x000a_load=_x000d__x000a_run=_x000d__x000a_NullPort=None_x000d__x000a_device=HP LaserJet 4 Plus,HPPCL5MS,LPT1:_x000d__x000a__x000d__x000a_[Desktop]_x000d__x000a_Wallpaper=(无)_x000d__x000a_TileWallpaper=0_x000d_ 22 28" xfId="1726"/>
    <cellStyle name="s]_x000d__x000a_load=_x000d__x000a_run=_x000d__x000a_NullPort=None_x000d__x000a_device=HP LaserJet 4 Plus,HPPCL5MS,LPT1:_x000d__x000a__x000d__x000a_[Desktop]_x000d__x000a_Wallpaper=(无)_x000d__x000a_TileWallpaper=0_x000d_ 22 29" xfId="1727"/>
    <cellStyle name="s]_x000d__x000a_load=_x000d__x000a_run=_x000d__x000a_NullPort=None_x000d__x000a_device=HP LaserJet 4 Plus,HPPCL5MS,LPT1:_x000d__x000a__x000d__x000a_[Desktop]_x000d__x000a_Wallpaper=(无)_x000d__x000a_TileWallpaper=0_x000d_ 22 3" xfId="1728"/>
    <cellStyle name="s]_x000d__x000a_load=_x000d__x000a_run=_x000d__x000a_NullPort=None_x000d__x000a_device=HP LaserJet 4 Plus,HPPCL5MS,LPT1:_x000d__x000a__x000d__x000a_[Desktop]_x000d__x000a_Wallpaper=(无)_x000d__x000a_TileWallpaper=0_x000d_ 22 30" xfId="1729"/>
    <cellStyle name="s]_x000d__x000a_load=_x000d__x000a_run=_x000d__x000a_NullPort=None_x000d__x000a_device=HP LaserJet 4 Plus,HPPCL5MS,LPT1:_x000d__x000a__x000d__x000a_[Desktop]_x000d__x000a_Wallpaper=(无)_x000d__x000a_TileWallpaper=0_x000d_ 22 31" xfId="1730"/>
    <cellStyle name="s]_x000d__x000a_load=_x000d__x000a_run=_x000d__x000a_NullPort=None_x000d__x000a_device=HP LaserJet 4 Plus,HPPCL5MS,LPT1:_x000d__x000a__x000d__x000a_[Desktop]_x000d__x000a_Wallpaper=(无)_x000d__x000a_TileWallpaper=0_x000d_ 22 32" xfId="1731"/>
    <cellStyle name="s]_x000d__x000a_load=_x000d__x000a_run=_x000d__x000a_NullPort=None_x000d__x000a_device=HP LaserJet 4 Plus,HPPCL5MS,LPT1:_x000d__x000a__x000d__x000a_[Desktop]_x000d__x000a_Wallpaper=(无)_x000d__x000a_TileWallpaper=0_x000d_ 22 33" xfId="1732"/>
    <cellStyle name="s]_x000d__x000a_load=_x000d__x000a_run=_x000d__x000a_NullPort=None_x000d__x000a_device=HP LaserJet 4 Plus,HPPCL5MS,LPT1:_x000d__x000a__x000d__x000a_[Desktop]_x000d__x000a_Wallpaper=(无)_x000d__x000a_TileWallpaper=0_x000d_ 22 34" xfId="1733"/>
    <cellStyle name="s]_x000d__x000a_load=_x000d__x000a_run=_x000d__x000a_NullPort=None_x000d__x000a_device=HP LaserJet 4 Plus,HPPCL5MS,LPT1:_x000d__x000a__x000d__x000a_[Desktop]_x000d__x000a_Wallpaper=(无)_x000d__x000a_TileWallpaper=0_x000d_ 22 35" xfId="1734"/>
    <cellStyle name="s]_x000d__x000a_load=_x000d__x000a_run=_x000d__x000a_NullPort=None_x000d__x000a_device=HP LaserJet 4 Plus,HPPCL5MS,LPT1:_x000d__x000a__x000d__x000a_[Desktop]_x000d__x000a_Wallpaper=(无)_x000d__x000a_TileWallpaper=0_x000d_ 22 36" xfId="1735"/>
    <cellStyle name="s]_x000d__x000a_load=_x000d__x000a_run=_x000d__x000a_NullPort=None_x000d__x000a_device=HP LaserJet 4 Plus,HPPCL5MS,LPT1:_x000d__x000a__x000d__x000a_[Desktop]_x000d__x000a_Wallpaper=(无)_x000d__x000a_TileWallpaper=0_x000d_ 22 37" xfId="1736"/>
    <cellStyle name="s]_x000d__x000a_load=_x000d__x000a_run=_x000d__x000a_NullPort=None_x000d__x000a_device=HP LaserJet 4 Plus,HPPCL5MS,LPT1:_x000d__x000a__x000d__x000a_[Desktop]_x000d__x000a_Wallpaper=(无)_x000d__x000a_TileWallpaper=0_x000d_ 22 38" xfId="1737"/>
    <cellStyle name="s]_x000d__x000a_load=_x000d__x000a_run=_x000d__x000a_NullPort=None_x000d__x000a_device=HP LaserJet 4 Plus,HPPCL5MS,LPT1:_x000d__x000a__x000d__x000a_[Desktop]_x000d__x000a_Wallpaper=(无)_x000d__x000a_TileWallpaper=0_x000d_ 22 39" xfId="1738"/>
    <cellStyle name="s]_x000d__x000a_load=_x000d__x000a_run=_x000d__x000a_NullPort=None_x000d__x000a_device=HP LaserJet 4 Plus,HPPCL5MS,LPT1:_x000d__x000a__x000d__x000a_[Desktop]_x000d__x000a_Wallpaper=(无)_x000d__x000a_TileWallpaper=0_x000d_ 22 4" xfId="1739"/>
    <cellStyle name="s]_x000d__x000a_load=_x000d__x000a_run=_x000d__x000a_NullPort=None_x000d__x000a_device=HP LaserJet 4 Plus,HPPCL5MS,LPT1:_x000d__x000a__x000d__x000a_[Desktop]_x000d__x000a_Wallpaper=(无)_x000d__x000a_TileWallpaper=0_x000d_ 22 40" xfId="1740"/>
    <cellStyle name="s]_x000d__x000a_load=_x000d__x000a_run=_x000d__x000a_NullPort=None_x000d__x000a_device=HP LaserJet 4 Plus,HPPCL5MS,LPT1:_x000d__x000a__x000d__x000a_[Desktop]_x000d__x000a_Wallpaper=(无)_x000d__x000a_TileWallpaper=0_x000d_ 22 41" xfId="1741"/>
    <cellStyle name="s]_x000d__x000a_load=_x000d__x000a_run=_x000d__x000a_NullPort=None_x000d__x000a_device=HP LaserJet 4 Plus,HPPCL5MS,LPT1:_x000d__x000a__x000d__x000a_[Desktop]_x000d__x000a_Wallpaper=(无)_x000d__x000a_TileWallpaper=0_x000d_ 22 42" xfId="1742"/>
    <cellStyle name="s]_x000d__x000a_load=_x000d__x000a_run=_x000d__x000a_NullPort=None_x000d__x000a_device=HP LaserJet 4 Plus,HPPCL5MS,LPT1:_x000d__x000a__x000d__x000a_[Desktop]_x000d__x000a_Wallpaper=(无)_x000d__x000a_TileWallpaper=0_x000d_ 22 43" xfId="1743"/>
    <cellStyle name="s]_x000d__x000a_load=_x000d__x000a_run=_x000d__x000a_NullPort=None_x000d__x000a_device=HP LaserJet 4 Plus,HPPCL5MS,LPT1:_x000d__x000a__x000d__x000a_[Desktop]_x000d__x000a_Wallpaper=(无)_x000d__x000a_TileWallpaper=0_x000d_ 22 44" xfId="1744"/>
    <cellStyle name="s]_x000d__x000a_load=_x000d__x000a_run=_x000d__x000a_NullPort=None_x000d__x000a_device=HP LaserJet 4 Plus,HPPCL5MS,LPT1:_x000d__x000a__x000d__x000a_[Desktop]_x000d__x000a_Wallpaper=(无)_x000d__x000a_TileWallpaper=0_x000d_ 22 45" xfId="1745"/>
    <cellStyle name="s]_x000d__x000a_load=_x000d__x000a_run=_x000d__x000a_NullPort=None_x000d__x000a_device=HP LaserJet 4 Plus,HPPCL5MS,LPT1:_x000d__x000a__x000d__x000a_[Desktop]_x000d__x000a_Wallpaper=(无)_x000d__x000a_TileWallpaper=0_x000d_ 22 46" xfId="1746"/>
    <cellStyle name="s]_x000d__x000a_load=_x000d__x000a_run=_x000d__x000a_NullPort=None_x000d__x000a_device=HP LaserJet 4 Plus,HPPCL5MS,LPT1:_x000d__x000a__x000d__x000a_[Desktop]_x000d__x000a_Wallpaper=(无)_x000d__x000a_TileWallpaper=0_x000d_ 22 47" xfId="1747"/>
    <cellStyle name="s]_x000d__x000a_load=_x000d__x000a_run=_x000d__x000a_NullPort=None_x000d__x000a_device=HP LaserJet 4 Plus,HPPCL5MS,LPT1:_x000d__x000a__x000d__x000a_[Desktop]_x000d__x000a_Wallpaper=(无)_x000d__x000a_TileWallpaper=0_x000d_ 22 48" xfId="1748"/>
    <cellStyle name="s]_x000d__x000a_load=_x000d__x000a_run=_x000d__x000a_NullPort=None_x000d__x000a_device=HP LaserJet 4 Plus,HPPCL5MS,LPT1:_x000d__x000a__x000d__x000a_[Desktop]_x000d__x000a_Wallpaper=(无)_x000d__x000a_TileWallpaper=0_x000d_ 22 49" xfId="1749"/>
    <cellStyle name="s]_x000d__x000a_load=_x000d__x000a_run=_x000d__x000a_NullPort=None_x000d__x000a_device=HP LaserJet 4 Plus,HPPCL5MS,LPT1:_x000d__x000a__x000d__x000a_[Desktop]_x000d__x000a_Wallpaper=(无)_x000d__x000a_TileWallpaper=0_x000d_ 22 5" xfId="1750"/>
    <cellStyle name="s]_x000d__x000a_load=_x000d__x000a_run=_x000d__x000a_NullPort=None_x000d__x000a_device=HP LaserJet 4 Plus,HPPCL5MS,LPT1:_x000d__x000a__x000d__x000a_[Desktop]_x000d__x000a_Wallpaper=(无)_x000d__x000a_TileWallpaper=0_x000d_ 22 50" xfId="1751"/>
    <cellStyle name="s]_x000d__x000a_load=_x000d__x000a_run=_x000d__x000a_NullPort=None_x000d__x000a_device=HP LaserJet 4 Plus,HPPCL5MS,LPT1:_x000d__x000a__x000d__x000a_[Desktop]_x000d__x000a_Wallpaper=(无)_x000d__x000a_TileWallpaper=0_x000d_ 22 51" xfId="1752"/>
    <cellStyle name="s]_x000d__x000a_load=_x000d__x000a_run=_x000d__x000a_NullPort=None_x000d__x000a_device=HP LaserJet 4 Plus,HPPCL5MS,LPT1:_x000d__x000a__x000d__x000a_[Desktop]_x000d__x000a_Wallpaper=(无)_x000d__x000a_TileWallpaper=0_x000d_ 22 52" xfId="1753"/>
    <cellStyle name="s]_x000d__x000a_load=_x000d__x000a_run=_x000d__x000a_NullPort=None_x000d__x000a_device=HP LaserJet 4 Plus,HPPCL5MS,LPT1:_x000d__x000a__x000d__x000a_[Desktop]_x000d__x000a_Wallpaper=(无)_x000d__x000a_TileWallpaper=0_x000d_ 22 53" xfId="1754"/>
    <cellStyle name="s]_x000d__x000a_load=_x000d__x000a_run=_x000d__x000a_NullPort=None_x000d__x000a_device=HP LaserJet 4 Plus,HPPCL5MS,LPT1:_x000d__x000a__x000d__x000a_[Desktop]_x000d__x000a_Wallpaper=(无)_x000d__x000a_TileWallpaper=0_x000d_ 22 54" xfId="1755"/>
    <cellStyle name="s]_x000d__x000a_load=_x000d__x000a_run=_x000d__x000a_NullPort=None_x000d__x000a_device=HP LaserJet 4 Plus,HPPCL5MS,LPT1:_x000d__x000a__x000d__x000a_[Desktop]_x000d__x000a_Wallpaper=(无)_x000d__x000a_TileWallpaper=0_x000d_ 22 55" xfId="1756"/>
    <cellStyle name="s]_x000d__x000a_load=_x000d__x000a_run=_x000d__x000a_NullPort=None_x000d__x000a_device=HP LaserJet 4 Plus,HPPCL5MS,LPT1:_x000d__x000a__x000d__x000a_[Desktop]_x000d__x000a_Wallpaper=(无)_x000d__x000a_TileWallpaper=0_x000d_ 22 56" xfId="1757"/>
    <cellStyle name="s]_x000d__x000a_load=_x000d__x000a_run=_x000d__x000a_NullPort=None_x000d__x000a_device=HP LaserJet 4 Plus,HPPCL5MS,LPT1:_x000d__x000a__x000d__x000a_[Desktop]_x000d__x000a_Wallpaper=(无)_x000d__x000a_TileWallpaper=0_x000d_ 22 57" xfId="1758"/>
    <cellStyle name="s]_x000d__x000a_load=_x000d__x000a_run=_x000d__x000a_NullPort=None_x000d__x000a_device=HP LaserJet 4 Plus,HPPCL5MS,LPT1:_x000d__x000a__x000d__x000a_[Desktop]_x000d__x000a_Wallpaper=(无)_x000d__x000a_TileWallpaper=0_x000d_ 22 58" xfId="1759"/>
    <cellStyle name="s]_x000d__x000a_load=_x000d__x000a_run=_x000d__x000a_NullPort=None_x000d__x000a_device=HP LaserJet 4 Plus,HPPCL5MS,LPT1:_x000d__x000a__x000d__x000a_[Desktop]_x000d__x000a_Wallpaper=(无)_x000d__x000a_TileWallpaper=0_x000d_ 22 59" xfId="1760"/>
    <cellStyle name="s]_x000d__x000a_load=_x000d__x000a_run=_x000d__x000a_NullPort=None_x000d__x000a_device=HP LaserJet 4 Plus,HPPCL5MS,LPT1:_x000d__x000a__x000d__x000a_[Desktop]_x000d__x000a_Wallpaper=(无)_x000d__x000a_TileWallpaper=0_x000d_ 22 6" xfId="1761"/>
    <cellStyle name="s]_x000d__x000a_load=_x000d__x000a_run=_x000d__x000a_NullPort=None_x000d__x000a_device=HP LaserJet 4 Plus,HPPCL5MS,LPT1:_x000d__x000a__x000d__x000a_[Desktop]_x000d__x000a_Wallpaper=(无)_x000d__x000a_TileWallpaper=0_x000d_ 22 60" xfId="1762"/>
    <cellStyle name="s]_x000d__x000a_load=_x000d__x000a_run=_x000d__x000a_NullPort=None_x000d__x000a_device=HP LaserJet 4 Plus,HPPCL5MS,LPT1:_x000d__x000a__x000d__x000a_[Desktop]_x000d__x000a_Wallpaper=(无)_x000d__x000a_TileWallpaper=0_x000d_ 22 61" xfId="1763"/>
    <cellStyle name="s]_x000d__x000a_load=_x000d__x000a_run=_x000d__x000a_NullPort=None_x000d__x000a_device=HP LaserJet 4 Plus,HPPCL5MS,LPT1:_x000d__x000a__x000d__x000a_[Desktop]_x000d__x000a_Wallpaper=(无)_x000d__x000a_TileWallpaper=0_x000d_ 22 62" xfId="1764"/>
    <cellStyle name="s]_x000d__x000a_load=_x000d__x000a_run=_x000d__x000a_NullPort=None_x000d__x000a_device=HP LaserJet 4 Plus,HPPCL5MS,LPT1:_x000d__x000a__x000d__x000a_[Desktop]_x000d__x000a_Wallpaper=(无)_x000d__x000a_TileWallpaper=0_x000d_ 22 63" xfId="1765"/>
    <cellStyle name="s]_x000d__x000a_load=_x000d__x000a_run=_x000d__x000a_NullPort=None_x000d__x000a_device=HP LaserJet 4 Plus,HPPCL5MS,LPT1:_x000d__x000a__x000d__x000a_[Desktop]_x000d__x000a_Wallpaper=(无)_x000d__x000a_TileWallpaper=0_x000d_ 22 64" xfId="1766"/>
    <cellStyle name="s]_x000d__x000a_load=_x000d__x000a_run=_x000d__x000a_NullPort=None_x000d__x000a_device=HP LaserJet 4 Plus,HPPCL5MS,LPT1:_x000d__x000a__x000d__x000a_[Desktop]_x000d__x000a_Wallpaper=(无)_x000d__x000a_TileWallpaper=0_x000d_ 22 65" xfId="1767"/>
    <cellStyle name="s]_x000d__x000a_load=_x000d__x000a_run=_x000d__x000a_NullPort=None_x000d__x000a_device=HP LaserJet 4 Plus,HPPCL5MS,LPT1:_x000d__x000a__x000d__x000a_[Desktop]_x000d__x000a_Wallpaper=(无)_x000d__x000a_TileWallpaper=0_x000d_ 22 66" xfId="1768"/>
    <cellStyle name="s]_x000d__x000a_load=_x000d__x000a_run=_x000d__x000a_NullPort=None_x000d__x000a_device=HP LaserJet 4 Plus,HPPCL5MS,LPT1:_x000d__x000a__x000d__x000a_[Desktop]_x000d__x000a_Wallpaper=(无)_x000d__x000a_TileWallpaper=0_x000d_ 22 67" xfId="1769"/>
    <cellStyle name="s]_x000d__x000a_load=_x000d__x000a_run=_x000d__x000a_NullPort=None_x000d__x000a_device=HP LaserJet 4 Plus,HPPCL5MS,LPT1:_x000d__x000a__x000d__x000a_[Desktop]_x000d__x000a_Wallpaper=(无)_x000d__x000a_TileWallpaper=0_x000d_ 22 68" xfId="1770"/>
    <cellStyle name="s]_x000d__x000a_load=_x000d__x000a_run=_x000d__x000a_NullPort=None_x000d__x000a_device=HP LaserJet 4 Plus,HPPCL5MS,LPT1:_x000d__x000a__x000d__x000a_[Desktop]_x000d__x000a_Wallpaper=(无)_x000d__x000a_TileWallpaper=0_x000d_ 22 69" xfId="1771"/>
    <cellStyle name="s]_x000d__x000a_load=_x000d__x000a_run=_x000d__x000a_NullPort=None_x000d__x000a_device=HP LaserJet 4 Plus,HPPCL5MS,LPT1:_x000d__x000a__x000d__x000a_[Desktop]_x000d__x000a_Wallpaper=(无)_x000d__x000a_TileWallpaper=0_x000d_ 22 7" xfId="1772"/>
    <cellStyle name="s]_x000d__x000a_load=_x000d__x000a_run=_x000d__x000a_NullPort=None_x000d__x000a_device=HP LaserJet 4 Plus,HPPCL5MS,LPT1:_x000d__x000a__x000d__x000a_[Desktop]_x000d__x000a_Wallpaper=(无)_x000d__x000a_TileWallpaper=0_x000d_ 22 70" xfId="1773"/>
    <cellStyle name="s]_x000d__x000a_load=_x000d__x000a_run=_x000d__x000a_NullPort=None_x000d__x000a_device=HP LaserJet 4 Plus,HPPCL5MS,LPT1:_x000d__x000a__x000d__x000a_[Desktop]_x000d__x000a_Wallpaper=(无)_x000d__x000a_TileWallpaper=0_x000d_ 22 71" xfId="1774"/>
    <cellStyle name="s]_x000d__x000a_load=_x000d__x000a_run=_x000d__x000a_NullPort=None_x000d__x000a_device=HP LaserJet 4 Plus,HPPCL5MS,LPT1:_x000d__x000a__x000d__x000a_[Desktop]_x000d__x000a_Wallpaper=(无)_x000d__x000a_TileWallpaper=0_x000d_ 22 72" xfId="1775"/>
    <cellStyle name="s]_x000d__x000a_load=_x000d__x000a_run=_x000d__x000a_NullPort=None_x000d__x000a_device=HP LaserJet 4 Plus,HPPCL5MS,LPT1:_x000d__x000a__x000d__x000a_[Desktop]_x000d__x000a_Wallpaper=(无)_x000d__x000a_TileWallpaper=0_x000d_ 22 73" xfId="1776"/>
    <cellStyle name="s]_x000d__x000a_load=_x000d__x000a_run=_x000d__x000a_NullPort=None_x000d__x000a_device=HP LaserJet 4 Plus,HPPCL5MS,LPT1:_x000d__x000a__x000d__x000a_[Desktop]_x000d__x000a_Wallpaper=(无)_x000d__x000a_TileWallpaper=0_x000d_ 22 74" xfId="1777"/>
    <cellStyle name="s]_x000d__x000a_load=_x000d__x000a_run=_x000d__x000a_NullPort=None_x000d__x000a_device=HP LaserJet 4 Plus,HPPCL5MS,LPT1:_x000d__x000a__x000d__x000a_[Desktop]_x000d__x000a_Wallpaper=(无)_x000d__x000a_TileWallpaper=0_x000d_ 22 75" xfId="1778"/>
    <cellStyle name="s]_x000d__x000a_load=_x000d__x000a_run=_x000d__x000a_NullPort=None_x000d__x000a_device=HP LaserJet 4 Plus,HPPCL5MS,LPT1:_x000d__x000a__x000d__x000a_[Desktop]_x000d__x000a_Wallpaper=(无)_x000d__x000a_TileWallpaper=0_x000d_ 22 76" xfId="1779"/>
    <cellStyle name="s]_x000d__x000a_load=_x000d__x000a_run=_x000d__x000a_NullPort=None_x000d__x000a_device=HP LaserJet 4 Plus,HPPCL5MS,LPT1:_x000d__x000a__x000d__x000a_[Desktop]_x000d__x000a_Wallpaper=(无)_x000d__x000a_TileWallpaper=0_x000d_ 22 77" xfId="1780"/>
    <cellStyle name="s]_x000d__x000a_load=_x000d__x000a_run=_x000d__x000a_NullPort=None_x000d__x000a_device=HP LaserJet 4 Plus,HPPCL5MS,LPT1:_x000d__x000a__x000d__x000a_[Desktop]_x000d__x000a_Wallpaper=(无)_x000d__x000a_TileWallpaper=0_x000d_ 22 78" xfId="1781"/>
    <cellStyle name="s]_x000d__x000a_load=_x000d__x000a_run=_x000d__x000a_NullPort=None_x000d__x000a_device=HP LaserJet 4 Plus,HPPCL5MS,LPT1:_x000d__x000a__x000d__x000a_[Desktop]_x000d__x000a_Wallpaper=(无)_x000d__x000a_TileWallpaper=0_x000d_ 22 79" xfId="1782"/>
    <cellStyle name="s]_x000d__x000a_load=_x000d__x000a_run=_x000d__x000a_NullPort=None_x000d__x000a_device=HP LaserJet 4 Plus,HPPCL5MS,LPT1:_x000d__x000a__x000d__x000a_[Desktop]_x000d__x000a_Wallpaper=(无)_x000d__x000a_TileWallpaper=0_x000d_ 22 8" xfId="1783"/>
    <cellStyle name="s]_x000d__x000a_load=_x000d__x000a_run=_x000d__x000a_NullPort=None_x000d__x000a_device=HP LaserJet 4 Plus,HPPCL5MS,LPT1:_x000d__x000a__x000d__x000a_[Desktop]_x000d__x000a_Wallpaper=(无)_x000d__x000a_TileWallpaper=0_x000d_ 22 80" xfId="1784"/>
    <cellStyle name="s]_x000d__x000a_load=_x000d__x000a_run=_x000d__x000a_NullPort=None_x000d__x000a_device=HP LaserJet 4 Plus,HPPCL5MS,LPT1:_x000d__x000a__x000d__x000a_[Desktop]_x000d__x000a_Wallpaper=(无)_x000d__x000a_TileWallpaper=0_x000d_ 22 9" xfId="1785"/>
    <cellStyle name="s]_x000d__x000a_load=_x000d__x000a_run=_x000d__x000a_NullPort=None_x000d__x000a_device=HP LaserJet 4 Plus,HPPCL5MS,LPT1:_x000d__x000a__x000d__x000a_[Desktop]_x000d__x000a_Wallpaper=(无)_x000d__x000a_TileWallpaper=0_x000d_ 23" xfId="1786"/>
    <cellStyle name="s]_x000d__x000a_load=_x000d__x000a_run=_x000d__x000a_NullPort=None_x000d__x000a_device=HP LaserJet 4 Plus,HPPCL5MS,LPT1:_x000d__x000a__x000d__x000a_[Desktop]_x000d__x000a_Wallpaper=(无)_x000d__x000a_TileWallpaper=0_x000d_ 23 10" xfId="1787"/>
    <cellStyle name="s]_x000d__x000a_load=_x000d__x000a_run=_x000d__x000a_NullPort=None_x000d__x000a_device=HP LaserJet 4 Plus,HPPCL5MS,LPT1:_x000d__x000a__x000d__x000a_[Desktop]_x000d__x000a_Wallpaper=(无)_x000d__x000a_TileWallpaper=0_x000d_ 23 11" xfId="1788"/>
    <cellStyle name="s]_x000d__x000a_load=_x000d__x000a_run=_x000d__x000a_NullPort=None_x000d__x000a_device=HP LaserJet 4 Plus,HPPCL5MS,LPT1:_x000d__x000a__x000d__x000a_[Desktop]_x000d__x000a_Wallpaper=(无)_x000d__x000a_TileWallpaper=0_x000d_ 23 12" xfId="1789"/>
    <cellStyle name="s]_x000d__x000a_load=_x000d__x000a_run=_x000d__x000a_NullPort=None_x000d__x000a_device=HP LaserJet 4 Plus,HPPCL5MS,LPT1:_x000d__x000a__x000d__x000a_[Desktop]_x000d__x000a_Wallpaper=(无)_x000d__x000a_TileWallpaper=0_x000d_ 23 13" xfId="1790"/>
    <cellStyle name="s]_x000d__x000a_load=_x000d__x000a_run=_x000d__x000a_NullPort=None_x000d__x000a_device=HP LaserJet 4 Plus,HPPCL5MS,LPT1:_x000d__x000a__x000d__x000a_[Desktop]_x000d__x000a_Wallpaper=(无)_x000d__x000a_TileWallpaper=0_x000d_ 23 14" xfId="1791"/>
    <cellStyle name="s]_x000d__x000a_load=_x000d__x000a_run=_x000d__x000a_NullPort=None_x000d__x000a_device=HP LaserJet 4 Plus,HPPCL5MS,LPT1:_x000d__x000a__x000d__x000a_[Desktop]_x000d__x000a_Wallpaper=(无)_x000d__x000a_TileWallpaper=0_x000d_ 23 15" xfId="1792"/>
    <cellStyle name="s]_x000d__x000a_load=_x000d__x000a_run=_x000d__x000a_NullPort=None_x000d__x000a_device=HP LaserJet 4 Plus,HPPCL5MS,LPT1:_x000d__x000a__x000d__x000a_[Desktop]_x000d__x000a_Wallpaper=(无)_x000d__x000a_TileWallpaper=0_x000d_ 23 16" xfId="1793"/>
    <cellStyle name="s]_x000d__x000a_load=_x000d__x000a_run=_x000d__x000a_NullPort=None_x000d__x000a_device=HP LaserJet 4 Plus,HPPCL5MS,LPT1:_x000d__x000a__x000d__x000a_[Desktop]_x000d__x000a_Wallpaper=(无)_x000d__x000a_TileWallpaper=0_x000d_ 23 17" xfId="1794"/>
    <cellStyle name="s]_x000d__x000a_load=_x000d__x000a_run=_x000d__x000a_NullPort=None_x000d__x000a_device=HP LaserJet 4 Plus,HPPCL5MS,LPT1:_x000d__x000a__x000d__x000a_[Desktop]_x000d__x000a_Wallpaper=(无)_x000d__x000a_TileWallpaper=0_x000d_ 23 18" xfId="1795"/>
    <cellStyle name="s]_x000d__x000a_load=_x000d__x000a_run=_x000d__x000a_NullPort=None_x000d__x000a_device=HP LaserJet 4 Plus,HPPCL5MS,LPT1:_x000d__x000a__x000d__x000a_[Desktop]_x000d__x000a_Wallpaper=(无)_x000d__x000a_TileWallpaper=0_x000d_ 23 19" xfId="1796"/>
    <cellStyle name="s]_x000d__x000a_load=_x000d__x000a_run=_x000d__x000a_NullPort=None_x000d__x000a_device=HP LaserJet 4 Plus,HPPCL5MS,LPT1:_x000d__x000a__x000d__x000a_[Desktop]_x000d__x000a_Wallpaper=(无)_x000d__x000a_TileWallpaper=0_x000d_ 23 2" xfId="1797"/>
    <cellStyle name="s]_x000d__x000a_load=_x000d__x000a_run=_x000d__x000a_NullPort=None_x000d__x000a_device=HP LaserJet 4 Plus,HPPCL5MS,LPT1:_x000d__x000a__x000d__x000a_[Desktop]_x000d__x000a_Wallpaper=(无)_x000d__x000a_TileWallpaper=0_x000d_ 23 20" xfId="1798"/>
    <cellStyle name="s]_x000d__x000a_load=_x000d__x000a_run=_x000d__x000a_NullPort=None_x000d__x000a_device=HP LaserJet 4 Plus,HPPCL5MS,LPT1:_x000d__x000a__x000d__x000a_[Desktop]_x000d__x000a_Wallpaper=(无)_x000d__x000a_TileWallpaper=0_x000d_ 23 21" xfId="1799"/>
    <cellStyle name="s]_x000d__x000a_load=_x000d__x000a_run=_x000d__x000a_NullPort=None_x000d__x000a_device=HP LaserJet 4 Plus,HPPCL5MS,LPT1:_x000d__x000a__x000d__x000a_[Desktop]_x000d__x000a_Wallpaper=(无)_x000d__x000a_TileWallpaper=0_x000d_ 23 22" xfId="1800"/>
    <cellStyle name="s]_x000d__x000a_load=_x000d__x000a_run=_x000d__x000a_NullPort=None_x000d__x000a_device=HP LaserJet 4 Plus,HPPCL5MS,LPT1:_x000d__x000a__x000d__x000a_[Desktop]_x000d__x000a_Wallpaper=(无)_x000d__x000a_TileWallpaper=0_x000d_ 23 23" xfId="1801"/>
    <cellStyle name="s]_x000d__x000a_load=_x000d__x000a_run=_x000d__x000a_NullPort=None_x000d__x000a_device=HP LaserJet 4 Plus,HPPCL5MS,LPT1:_x000d__x000a__x000d__x000a_[Desktop]_x000d__x000a_Wallpaper=(无)_x000d__x000a_TileWallpaper=0_x000d_ 23 24" xfId="1802"/>
    <cellStyle name="s]_x000d__x000a_load=_x000d__x000a_run=_x000d__x000a_NullPort=None_x000d__x000a_device=HP LaserJet 4 Plus,HPPCL5MS,LPT1:_x000d__x000a__x000d__x000a_[Desktop]_x000d__x000a_Wallpaper=(无)_x000d__x000a_TileWallpaper=0_x000d_ 23 25" xfId="1803"/>
    <cellStyle name="s]_x000d__x000a_load=_x000d__x000a_run=_x000d__x000a_NullPort=None_x000d__x000a_device=HP LaserJet 4 Plus,HPPCL5MS,LPT1:_x000d__x000a__x000d__x000a_[Desktop]_x000d__x000a_Wallpaper=(无)_x000d__x000a_TileWallpaper=0_x000d_ 23 26" xfId="1804"/>
    <cellStyle name="s]_x000d__x000a_load=_x000d__x000a_run=_x000d__x000a_NullPort=None_x000d__x000a_device=HP LaserJet 4 Plus,HPPCL5MS,LPT1:_x000d__x000a__x000d__x000a_[Desktop]_x000d__x000a_Wallpaper=(无)_x000d__x000a_TileWallpaper=0_x000d_ 23 27" xfId="1805"/>
    <cellStyle name="s]_x000d__x000a_load=_x000d__x000a_run=_x000d__x000a_NullPort=None_x000d__x000a_device=HP LaserJet 4 Plus,HPPCL5MS,LPT1:_x000d__x000a__x000d__x000a_[Desktop]_x000d__x000a_Wallpaper=(无)_x000d__x000a_TileWallpaper=0_x000d_ 23 28" xfId="1806"/>
    <cellStyle name="s]_x000d__x000a_load=_x000d__x000a_run=_x000d__x000a_NullPort=None_x000d__x000a_device=HP LaserJet 4 Plus,HPPCL5MS,LPT1:_x000d__x000a__x000d__x000a_[Desktop]_x000d__x000a_Wallpaper=(无)_x000d__x000a_TileWallpaper=0_x000d_ 23 29" xfId="1807"/>
    <cellStyle name="s]_x000d__x000a_load=_x000d__x000a_run=_x000d__x000a_NullPort=None_x000d__x000a_device=HP LaserJet 4 Plus,HPPCL5MS,LPT1:_x000d__x000a__x000d__x000a_[Desktop]_x000d__x000a_Wallpaper=(无)_x000d__x000a_TileWallpaper=0_x000d_ 23 3" xfId="1808"/>
    <cellStyle name="s]_x000d__x000a_load=_x000d__x000a_run=_x000d__x000a_NullPort=None_x000d__x000a_device=HP LaserJet 4 Plus,HPPCL5MS,LPT1:_x000d__x000a__x000d__x000a_[Desktop]_x000d__x000a_Wallpaper=(无)_x000d__x000a_TileWallpaper=0_x000d_ 23 30" xfId="1809"/>
    <cellStyle name="s]_x000d__x000a_load=_x000d__x000a_run=_x000d__x000a_NullPort=None_x000d__x000a_device=HP LaserJet 4 Plus,HPPCL5MS,LPT1:_x000d__x000a__x000d__x000a_[Desktop]_x000d__x000a_Wallpaper=(无)_x000d__x000a_TileWallpaper=0_x000d_ 23 31" xfId="1810"/>
    <cellStyle name="s]_x000d__x000a_load=_x000d__x000a_run=_x000d__x000a_NullPort=None_x000d__x000a_device=HP LaserJet 4 Plus,HPPCL5MS,LPT1:_x000d__x000a__x000d__x000a_[Desktop]_x000d__x000a_Wallpaper=(无)_x000d__x000a_TileWallpaper=0_x000d_ 23 32" xfId="1811"/>
    <cellStyle name="s]_x000d__x000a_load=_x000d__x000a_run=_x000d__x000a_NullPort=None_x000d__x000a_device=HP LaserJet 4 Plus,HPPCL5MS,LPT1:_x000d__x000a__x000d__x000a_[Desktop]_x000d__x000a_Wallpaper=(无)_x000d__x000a_TileWallpaper=0_x000d_ 23 33" xfId="1812"/>
    <cellStyle name="s]_x000d__x000a_load=_x000d__x000a_run=_x000d__x000a_NullPort=None_x000d__x000a_device=HP LaserJet 4 Plus,HPPCL5MS,LPT1:_x000d__x000a__x000d__x000a_[Desktop]_x000d__x000a_Wallpaper=(无)_x000d__x000a_TileWallpaper=0_x000d_ 23 34" xfId="1813"/>
    <cellStyle name="s]_x000d__x000a_load=_x000d__x000a_run=_x000d__x000a_NullPort=None_x000d__x000a_device=HP LaserJet 4 Plus,HPPCL5MS,LPT1:_x000d__x000a__x000d__x000a_[Desktop]_x000d__x000a_Wallpaper=(无)_x000d__x000a_TileWallpaper=0_x000d_ 23 35" xfId="1814"/>
    <cellStyle name="s]_x000d__x000a_load=_x000d__x000a_run=_x000d__x000a_NullPort=None_x000d__x000a_device=HP LaserJet 4 Plus,HPPCL5MS,LPT1:_x000d__x000a__x000d__x000a_[Desktop]_x000d__x000a_Wallpaper=(无)_x000d__x000a_TileWallpaper=0_x000d_ 23 36" xfId="1815"/>
    <cellStyle name="s]_x000d__x000a_load=_x000d__x000a_run=_x000d__x000a_NullPort=None_x000d__x000a_device=HP LaserJet 4 Plus,HPPCL5MS,LPT1:_x000d__x000a__x000d__x000a_[Desktop]_x000d__x000a_Wallpaper=(无)_x000d__x000a_TileWallpaper=0_x000d_ 23 37" xfId="1816"/>
    <cellStyle name="s]_x000d__x000a_load=_x000d__x000a_run=_x000d__x000a_NullPort=None_x000d__x000a_device=HP LaserJet 4 Plus,HPPCL5MS,LPT1:_x000d__x000a__x000d__x000a_[Desktop]_x000d__x000a_Wallpaper=(无)_x000d__x000a_TileWallpaper=0_x000d_ 23 38" xfId="1817"/>
    <cellStyle name="s]_x000d__x000a_load=_x000d__x000a_run=_x000d__x000a_NullPort=None_x000d__x000a_device=HP LaserJet 4 Plus,HPPCL5MS,LPT1:_x000d__x000a__x000d__x000a_[Desktop]_x000d__x000a_Wallpaper=(无)_x000d__x000a_TileWallpaper=0_x000d_ 23 39" xfId="1818"/>
    <cellStyle name="s]_x000d__x000a_load=_x000d__x000a_run=_x000d__x000a_NullPort=None_x000d__x000a_device=HP LaserJet 4 Plus,HPPCL5MS,LPT1:_x000d__x000a__x000d__x000a_[Desktop]_x000d__x000a_Wallpaper=(无)_x000d__x000a_TileWallpaper=0_x000d_ 23 4" xfId="1819"/>
    <cellStyle name="s]_x000d__x000a_load=_x000d__x000a_run=_x000d__x000a_NullPort=None_x000d__x000a_device=HP LaserJet 4 Plus,HPPCL5MS,LPT1:_x000d__x000a__x000d__x000a_[Desktop]_x000d__x000a_Wallpaper=(无)_x000d__x000a_TileWallpaper=0_x000d_ 23 40" xfId="1820"/>
    <cellStyle name="s]_x000d__x000a_load=_x000d__x000a_run=_x000d__x000a_NullPort=None_x000d__x000a_device=HP LaserJet 4 Plus,HPPCL5MS,LPT1:_x000d__x000a__x000d__x000a_[Desktop]_x000d__x000a_Wallpaper=(无)_x000d__x000a_TileWallpaper=0_x000d_ 23 41" xfId="1821"/>
    <cellStyle name="s]_x000d__x000a_load=_x000d__x000a_run=_x000d__x000a_NullPort=None_x000d__x000a_device=HP LaserJet 4 Plus,HPPCL5MS,LPT1:_x000d__x000a__x000d__x000a_[Desktop]_x000d__x000a_Wallpaper=(无)_x000d__x000a_TileWallpaper=0_x000d_ 23 42" xfId="1822"/>
    <cellStyle name="s]_x000d__x000a_load=_x000d__x000a_run=_x000d__x000a_NullPort=None_x000d__x000a_device=HP LaserJet 4 Plus,HPPCL5MS,LPT1:_x000d__x000a__x000d__x000a_[Desktop]_x000d__x000a_Wallpaper=(无)_x000d__x000a_TileWallpaper=0_x000d_ 23 43" xfId="1823"/>
    <cellStyle name="s]_x000d__x000a_load=_x000d__x000a_run=_x000d__x000a_NullPort=None_x000d__x000a_device=HP LaserJet 4 Plus,HPPCL5MS,LPT1:_x000d__x000a__x000d__x000a_[Desktop]_x000d__x000a_Wallpaper=(无)_x000d__x000a_TileWallpaper=0_x000d_ 23 44" xfId="1824"/>
    <cellStyle name="s]_x000d__x000a_load=_x000d__x000a_run=_x000d__x000a_NullPort=None_x000d__x000a_device=HP LaserJet 4 Plus,HPPCL5MS,LPT1:_x000d__x000a__x000d__x000a_[Desktop]_x000d__x000a_Wallpaper=(无)_x000d__x000a_TileWallpaper=0_x000d_ 23 45" xfId="1825"/>
    <cellStyle name="s]_x000d__x000a_load=_x000d__x000a_run=_x000d__x000a_NullPort=None_x000d__x000a_device=HP LaserJet 4 Plus,HPPCL5MS,LPT1:_x000d__x000a__x000d__x000a_[Desktop]_x000d__x000a_Wallpaper=(无)_x000d__x000a_TileWallpaper=0_x000d_ 23 46" xfId="1826"/>
    <cellStyle name="s]_x000d__x000a_load=_x000d__x000a_run=_x000d__x000a_NullPort=None_x000d__x000a_device=HP LaserJet 4 Plus,HPPCL5MS,LPT1:_x000d__x000a__x000d__x000a_[Desktop]_x000d__x000a_Wallpaper=(无)_x000d__x000a_TileWallpaper=0_x000d_ 23 47" xfId="1827"/>
    <cellStyle name="s]_x000d__x000a_load=_x000d__x000a_run=_x000d__x000a_NullPort=None_x000d__x000a_device=HP LaserJet 4 Plus,HPPCL5MS,LPT1:_x000d__x000a__x000d__x000a_[Desktop]_x000d__x000a_Wallpaper=(无)_x000d__x000a_TileWallpaper=0_x000d_ 23 48" xfId="1828"/>
    <cellStyle name="s]_x000d__x000a_load=_x000d__x000a_run=_x000d__x000a_NullPort=None_x000d__x000a_device=HP LaserJet 4 Plus,HPPCL5MS,LPT1:_x000d__x000a__x000d__x000a_[Desktop]_x000d__x000a_Wallpaper=(无)_x000d__x000a_TileWallpaper=0_x000d_ 23 49" xfId="1829"/>
    <cellStyle name="s]_x000d__x000a_load=_x000d__x000a_run=_x000d__x000a_NullPort=None_x000d__x000a_device=HP LaserJet 4 Plus,HPPCL5MS,LPT1:_x000d__x000a__x000d__x000a_[Desktop]_x000d__x000a_Wallpaper=(无)_x000d__x000a_TileWallpaper=0_x000d_ 23 5" xfId="1830"/>
    <cellStyle name="s]_x000d__x000a_load=_x000d__x000a_run=_x000d__x000a_NullPort=None_x000d__x000a_device=HP LaserJet 4 Plus,HPPCL5MS,LPT1:_x000d__x000a__x000d__x000a_[Desktop]_x000d__x000a_Wallpaper=(无)_x000d__x000a_TileWallpaper=0_x000d_ 23 50" xfId="1831"/>
    <cellStyle name="s]_x000d__x000a_load=_x000d__x000a_run=_x000d__x000a_NullPort=None_x000d__x000a_device=HP LaserJet 4 Plus,HPPCL5MS,LPT1:_x000d__x000a__x000d__x000a_[Desktop]_x000d__x000a_Wallpaper=(无)_x000d__x000a_TileWallpaper=0_x000d_ 23 51" xfId="1832"/>
    <cellStyle name="s]_x000d__x000a_load=_x000d__x000a_run=_x000d__x000a_NullPort=None_x000d__x000a_device=HP LaserJet 4 Plus,HPPCL5MS,LPT1:_x000d__x000a__x000d__x000a_[Desktop]_x000d__x000a_Wallpaper=(无)_x000d__x000a_TileWallpaper=0_x000d_ 23 52" xfId="1833"/>
    <cellStyle name="s]_x000d__x000a_load=_x000d__x000a_run=_x000d__x000a_NullPort=None_x000d__x000a_device=HP LaserJet 4 Plus,HPPCL5MS,LPT1:_x000d__x000a__x000d__x000a_[Desktop]_x000d__x000a_Wallpaper=(无)_x000d__x000a_TileWallpaper=0_x000d_ 23 53" xfId="1834"/>
    <cellStyle name="s]_x000d__x000a_load=_x000d__x000a_run=_x000d__x000a_NullPort=None_x000d__x000a_device=HP LaserJet 4 Plus,HPPCL5MS,LPT1:_x000d__x000a__x000d__x000a_[Desktop]_x000d__x000a_Wallpaper=(无)_x000d__x000a_TileWallpaper=0_x000d_ 23 54" xfId="1835"/>
    <cellStyle name="s]_x000d__x000a_load=_x000d__x000a_run=_x000d__x000a_NullPort=None_x000d__x000a_device=HP LaserJet 4 Plus,HPPCL5MS,LPT1:_x000d__x000a__x000d__x000a_[Desktop]_x000d__x000a_Wallpaper=(无)_x000d__x000a_TileWallpaper=0_x000d_ 23 55" xfId="1836"/>
    <cellStyle name="s]_x000d__x000a_load=_x000d__x000a_run=_x000d__x000a_NullPort=None_x000d__x000a_device=HP LaserJet 4 Plus,HPPCL5MS,LPT1:_x000d__x000a__x000d__x000a_[Desktop]_x000d__x000a_Wallpaper=(无)_x000d__x000a_TileWallpaper=0_x000d_ 23 56" xfId="1837"/>
    <cellStyle name="s]_x000d__x000a_load=_x000d__x000a_run=_x000d__x000a_NullPort=None_x000d__x000a_device=HP LaserJet 4 Plus,HPPCL5MS,LPT1:_x000d__x000a__x000d__x000a_[Desktop]_x000d__x000a_Wallpaper=(无)_x000d__x000a_TileWallpaper=0_x000d_ 23 57" xfId="1838"/>
    <cellStyle name="s]_x000d__x000a_load=_x000d__x000a_run=_x000d__x000a_NullPort=None_x000d__x000a_device=HP LaserJet 4 Plus,HPPCL5MS,LPT1:_x000d__x000a__x000d__x000a_[Desktop]_x000d__x000a_Wallpaper=(无)_x000d__x000a_TileWallpaper=0_x000d_ 23 58" xfId="1839"/>
    <cellStyle name="s]_x000d__x000a_load=_x000d__x000a_run=_x000d__x000a_NullPort=None_x000d__x000a_device=HP LaserJet 4 Plus,HPPCL5MS,LPT1:_x000d__x000a__x000d__x000a_[Desktop]_x000d__x000a_Wallpaper=(无)_x000d__x000a_TileWallpaper=0_x000d_ 23 59" xfId="1840"/>
    <cellStyle name="s]_x000d__x000a_load=_x000d__x000a_run=_x000d__x000a_NullPort=None_x000d__x000a_device=HP LaserJet 4 Plus,HPPCL5MS,LPT1:_x000d__x000a__x000d__x000a_[Desktop]_x000d__x000a_Wallpaper=(无)_x000d__x000a_TileWallpaper=0_x000d_ 23 6" xfId="1841"/>
    <cellStyle name="s]_x000d__x000a_load=_x000d__x000a_run=_x000d__x000a_NullPort=None_x000d__x000a_device=HP LaserJet 4 Plus,HPPCL5MS,LPT1:_x000d__x000a__x000d__x000a_[Desktop]_x000d__x000a_Wallpaper=(无)_x000d__x000a_TileWallpaper=0_x000d_ 23 60" xfId="1842"/>
    <cellStyle name="s]_x000d__x000a_load=_x000d__x000a_run=_x000d__x000a_NullPort=None_x000d__x000a_device=HP LaserJet 4 Plus,HPPCL5MS,LPT1:_x000d__x000a__x000d__x000a_[Desktop]_x000d__x000a_Wallpaper=(无)_x000d__x000a_TileWallpaper=0_x000d_ 23 61" xfId="1843"/>
    <cellStyle name="s]_x000d__x000a_load=_x000d__x000a_run=_x000d__x000a_NullPort=None_x000d__x000a_device=HP LaserJet 4 Plus,HPPCL5MS,LPT1:_x000d__x000a__x000d__x000a_[Desktop]_x000d__x000a_Wallpaper=(无)_x000d__x000a_TileWallpaper=0_x000d_ 23 62" xfId="1844"/>
    <cellStyle name="s]_x000d__x000a_load=_x000d__x000a_run=_x000d__x000a_NullPort=None_x000d__x000a_device=HP LaserJet 4 Plus,HPPCL5MS,LPT1:_x000d__x000a__x000d__x000a_[Desktop]_x000d__x000a_Wallpaper=(无)_x000d__x000a_TileWallpaper=0_x000d_ 23 63" xfId="1845"/>
    <cellStyle name="s]_x000d__x000a_load=_x000d__x000a_run=_x000d__x000a_NullPort=None_x000d__x000a_device=HP LaserJet 4 Plus,HPPCL5MS,LPT1:_x000d__x000a__x000d__x000a_[Desktop]_x000d__x000a_Wallpaper=(无)_x000d__x000a_TileWallpaper=0_x000d_ 23 64" xfId="1846"/>
    <cellStyle name="s]_x000d__x000a_load=_x000d__x000a_run=_x000d__x000a_NullPort=None_x000d__x000a_device=HP LaserJet 4 Plus,HPPCL5MS,LPT1:_x000d__x000a__x000d__x000a_[Desktop]_x000d__x000a_Wallpaper=(无)_x000d__x000a_TileWallpaper=0_x000d_ 23 65" xfId="1847"/>
    <cellStyle name="s]_x000d__x000a_load=_x000d__x000a_run=_x000d__x000a_NullPort=None_x000d__x000a_device=HP LaserJet 4 Plus,HPPCL5MS,LPT1:_x000d__x000a__x000d__x000a_[Desktop]_x000d__x000a_Wallpaper=(无)_x000d__x000a_TileWallpaper=0_x000d_ 23 66" xfId="1848"/>
    <cellStyle name="s]_x000d__x000a_load=_x000d__x000a_run=_x000d__x000a_NullPort=None_x000d__x000a_device=HP LaserJet 4 Plus,HPPCL5MS,LPT1:_x000d__x000a__x000d__x000a_[Desktop]_x000d__x000a_Wallpaper=(无)_x000d__x000a_TileWallpaper=0_x000d_ 23 67" xfId="1849"/>
    <cellStyle name="s]_x000d__x000a_load=_x000d__x000a_run=_x000d__x000a_NullPort=None_x000d__x000a_device=HP LaserJet 4 Plus,HPPCL5MS,LPT1:_x000d__x000a__x000d__x000a_[Desktop]_x000d__x000a_Wallpaper=(无)_x000d__x000a_TileWallpaper=0_x000d_ 23 68" xfId="1850"/>
    <cellStyle name="s]_x000d__x000a_load=_x000d__x000a_run=_x000d__x000a_NullPort=None_x000d__x000a_device=HP LaserJet 4 Plus,HPPCL5MS,LPT1:_x000d__x000a__x000d__x000a_[Desktop]_x000d__x000a_Wallpaper=(无)_x000d__x000a_TileWallpaper=0_x000d_ 23 69" xfId="1851"/>
    <cellStyle name="s]_x000d__x000a_load=_x000d__x000a_run=_x000d__x000a_NullPort=None_x000d__x000a_device=HP LaserJet 4 Plus,HPPCL5MS,LPT1:_x000d__x000a__x000d__x000a_[Desktop]_x000d__x000a_Wallpaper=(无)_x000d__x000a_TileWallpaper=0_x000d_ 23 7" xfId="1852"/>
    <cellStyle name="s]_x000d__x000a_load=_x000d__x000a_run=_x000d__x000a_NullPort=None_x000d__x000a_device=HP LaserJet 4 Plus,HPPCL5MS,LPT1:_x000d__x000a__x000d__x000a_[Desktop]_x000d__x000a_Wallpaper=(无)_x000d__x000a_TileWallpaper=0_x000d_ 23 70" xfId="1853"/>
    <cellStyle name="s]_x000d__x000a_load=_x000d__x000a_run=_x000d__x000a_NullPort=None_x000d__x000a_device=HP LaserJet 4 Plus,HPPCL5MS,LPT1:_x000d__x000a__x000d__x000a_[Desktop]_x000d__x000a_Wallpaper=(无)_x000d__x000a_TileWallpaper=0_x000d_ 23 71" xfId="1854"/>
    <cellStyle name="s]_x000d__x000a_load=_x000d__x000a_run=_x000d__x000a_NullPort=None_x000d__x000a_device=HP LaserJet 4 Plus,HPPCL5MS,LPT1:_x000d__x000a__x000d__x000a_[Desktop]_x000d__x000a_Wallpaper=(无)_x000d__x000a_TileWallpaper=0_x000d_ 23 72" xfId="1855"/>
    <cellStyle name="s]_x000d__x000a_load=_x000d__x000a_run=_x000d__x000a_NullPort=None_x000d__x000a_device=HP LaserJet 4 Plus,HPPCL5MS,LPT1:_x000d__x000a__x000d__x000a_[Desktop]_x000d__x000a_Wallpaper=(无)_x000d__x000a_TileWallpaper=0_x000d_ 23 73" xfId="1856"/>
    <cellStyle name="s]_x000d__x000a_load=_x000d__x000a_run=_x000d__x000a_NullPort=None_x000d__x000a_device=HP LaserJet 4 Plus,HPPCL5MS,LPT1:_x000d__x000a__x000d__x000a_[Desktop]_x000d__x000a_Wallpaper=(无)_x000d__x000a_TileWallpaper=0_x000d_ 23 74" xfId="1857"/>
    <cellStyle name="s]_x000d__x000a_load=_x000d__x000a_run=_x000d__x000a_NullPort=None_x000d__x000a_device=HP LaserJet 4 Plus,HPPCL5MS,LPT1:_x000d__x000a__x000d__x000a_[Desktop]_x000d__x000a_Wallpaper=(无)_x000d__x000a_TileWallpaper=0_x000d_ 23 75" xfId="1858"/>
    <cellStyle name="s]_x000d__x000a_load=_x000d__x000a_run=_x000d__x000a_NullPort=None_x000d__x000a_device=HP LaserJet 4 Plus,HPPCL5MS,LPT1:_x000d__x000a__x000d__x000a_[Desktop]_x000d__x000a_Wallpaper=(无)_x000d__x000a_TileWallpaper=0_x000d_ 23 76" xfId="1859"/>
    <cellStyle name="s]_x000d__x000a_load=_x000d__x000a_run=_x000d__x000a_NullPort=None_x000d__x000a_device=HP LaserJet 4 Plus,HPPCL5MS,LPT1:_x000d__x000a__x000d__x000a_[Desktop]_x000d__x000a_Wallpaper=(无)_x000d__x000a_TileWallpaper=0_x000d_ 23 77" xfId="1860"/>
    <cellStyle name="s]_x000d__x000a_load=_x000d__x000a_run=_x000d__x000a_NullPort=None_x000d__x000a_device=HP LaserJet 4 Plus,HPPCL5MS,LPT1:_x000d__x000a__x000d__x000a_[Desktop]_x000d__x000a_Wallpaper=(无)_x000d__x000a_TileWallpaper=0_x000d_ 23 78" xfId="1861"/>
    <cellStyle name="s]_x000d__x000a_load=_x000d__x000a_run=_x000d__x000a_NullPort=None_x000d__x000a_device=HP LaserJet 4 Plus,HPPCL5MS,LPT1:_x000d__x000a__x000d__x000a_[Desktop]_x000d__x000a_Wallpaper=(无)_x000d__x000a_TileWallpaper=0_x000d_ 23 79" xfId="1862"/>
    <cellStyle name="s]_x000d__x000a_load=_x000d__x000a_run=_x000d__x000a_NullPort=None_x000d__x000a_device=HP LaserJet 4 Plus,HPPCL5MS,LPT1:_x000d__x000a__x000d__x000a_[Desktop]_x000d__x000a_Wallpaper=(无)_x000d__x000a_TileWallpaper=0_x000d_ 23 8" xfId="1863"/>
    <cellStyle name="s]_x000d__x000a_load=_x000d__x000a_run=_x000d__x000a_NullPort=None_x000d__x000a_device=HP LaserJet 4 Plus,HPPCL5MS,LPT1:_x000d__x000a__x000d__x000a_[Desktop]_x000d__x000a_Wallpaper=(无)_x000d__x000a_TileWallpaper=0_x000d_ 23 80" xfId="1864"/>
    <cellStyle name="s]_x000d__x000a_load=_x000d__x000a_run=_x000d__x000a_NullPort=None_x000d__x000a_device=HP LaserJet 4 Plus,HPPCL5MS,LPT1:_x000d__x000a__x000d__x000a_[Desktop]_x000d__x000a_Wallpaper=(无)_x000d__x000a_TileWallpaper=0_x000d_ 23 9" xfId="1865"/>
    <cellStyle name="s]_x000d__x000a_load=_x000d__x000a_run=_x000d__x000a_NullPort=None_x000d__x000a_device=HP LaserJet 4 Plus,HPPCL5MS,LPT1:_x000d__x000a__x000d__x000a_[Desktop]_x000d__x000a_Wallpaper=(无)_x000d__x000a_TileWallpaper=0_x000d_ 24" xfId="1866"/>
    <cellStyle name="s]_x000d__x000a_load=_x000d__x000a_run=_x000d__x000a_NullPort=None_x000d__x000a_device=HP LaserJet 4 Plus,HPPCL5MS,LPT1:_x000d__x000a__x000d__x000a_[Desktop]_x000d__x000a_Wallpaper=(无)_x000d__x000a_TileWallpaper=0_x000d_ 24 10" xfId="1867"/>
    <cellStyle name="s]_x000d__x000a_load=_x000d__x000a_run=_x000d__x000a_NullPort=None_x000d__x000a_device=HP LaserJet 4 Plus,HPPCL5MS,LPT1:_x000d__x000a__x000d__x000a_[Desktop]_x000d__x000a_Wallpaper=(无)_x000d__x000a_TileWallpaper=0_x000d_ 24 11" xfId="1868"/>
    <cellStyle name="s]_x000d__x000a_load=_x000d__x000a_run=_x000d__x000a_NullPort=None_x000d__x000a_device=HP LaserJet 4 Plus,HPPCL5MS,LPT1:_x000d__x000a__x000d__x000a_[Desktop]_x000d__x000a_Wallpaper=(无)_x000d__x000a_TileWallpaper=0_x000d_ 24 12" xfId="1869"/>
    <cellStyle name="s]_x000d__x000a_load=_x000d__x000a_run=_x000d__x000a_NullPort=None_x000d__x000a_device=HP LaserJet 4 Plus,HPPCL5MS,LPT1:_x000d__x000a__x000d__x000a_[Desktop]_x000d__x000a_Wallpaper=(无)_x000d__x000a_TileWallpaper=0_x000d_ 24 13" xfId="1870"/>
    <cellStyle name="s]_x000d__x000a_load=_x000d__x000a_run=_x000d__x000a_NullPort=None_x000d__x000a_device=HP LaserJet 4 Plus,HPPCL5MS,LPT1:_x000d__x000a__x000d__x000a_[Desktop]_x000d__x000a_Wallpaper=(无)_x000d__x000a_TileWallpaper=0_x000d_ 24 14" xfId="1871"/>
    <cellStyle name="s]_x000d__x000a_load=_x000d__x000a_run=_x000d__x000a_NullPort=None_x000d__x000a_device=HP LaserJet 4 Plus,HPPCL5MS,LPT1:_x000d__x000a__x000d__x000a_[Desktop]_x000d__x000a_Wallpaper=(无)_x000d__x000a_TileWallpaper=0_x000d_ 24 15" xfId="1872"/>
    <cellStyle name="s]_x000d__x000a_load=_x000d__x000a_run=_x000d__x000a_NullPort=None_x000d__x000a_device=HP LaserJet 4 Plus,HPPCL5MS,LPT1:_x000d__x000a__x000d__x000a_[Desktop]_x000d__x000a_Wallpaper=(无)_x000d__x000a_TileWallpaper=0_x000d_ 24 16" xfId="1873"/>
    <cellStyle name="s]_x000d__x000a_load=_x000d__x000a_run=_x000d__x000a_NullPort=None_x000d__x000a_device=HP LaserJet 4 Plus,HPPCL5MS,LPT1:_x000d__x000a__x000d__x000a_[Desktop]_x000d__x000a_Wallpaper=(无)_x000d__x000a_TileWallpaper=0_x000d_ 24 17" xfId="1874"/>
    <cellStyle name="s]_x000d__x000a_load=_x000d__x000a_run=_x000d__x000a_NullPort=None_x000d__x000a_device=HP LaserJet 4 Plus,HPPCL5MS,LPT1:_x000d__x000a__x000d__x000a_[Desktop]_x000d__x000a_Wallpaper=(无)_x000d__x000a_TileWallpaper=0_x000d_ 24 18" xfId="1875"/>
    <cellStyle name="s]_x000d__x000a_load=_x000d__x000a_run=_x000d__x000a_NullPort=None_x000d__x000a_device=HP LaserJet 4 Plus,HPPCL5MS,LPT1:_x000d__x000a__x000d__x000a_[Desktop]_x000d__x000a_Wallpaper=(无)_x000d__x000a_TileWallpaper=0_x000d_ 24 19" xfId="1876"/>
    <cellStyle name="s]_x000d__x000a_load=_x000d__x000a_run=_x000d__x000a_NullPort=None_x000d__x000a_device=HP LaserJet 4 Plus,HPPCL5MS,LPT1:_x000d__x000a__x000d__x000a_[Desktop]_x000d__x000a_Wallpaper=(无)_x000d__x000a_TileWallpaper=0_x000d_ 24 2" xfId="1877"/>
    <cellStyle name="s]_x000d__x000a_load=_x000d__x000a_run=_x000d__x000a_NullPort=None_x000d__x000a_device=HP LaserJet 4 Plus,HPPCL5MS,LPT1:_x000d__x000a__x000d__x000a_[Desktop]_x000d__x000a_Wallpaper=(无)_x000d__x000a_TileWallpaper=0_x000d_ 24 20" xfId="1878"/>
    <cellStyle name="s]_x000d__x000a_load=_x000d__x000a_run=_x000d__x000a_NullPort=None_x000d__x000a_device=HP LaserJet 4 Plus,HPPCL5MS,LPT1:_x000d__x000a__x000d__x000a_[Desktop]_x000d__x000a_Wallpaper=(无)_x000d__x000a_TileWallpaper=0_x000d_ 24 21" xfId="1879"/>
    <cellStyle name="s]_x000d__x000a_load=_x000d__x000a_run=_x000d__x000a_NullPort=None_x000d__x000a_device=HP LaserJet 4 Plus,HPPCL5MS,LPT1:_x000d__x000a__x000d__x000a_[Desktop]_x000d__x000a_Wallpaper=(无)_x000d__x000a_TileWallpaper=0_x000d_ 24 22" xfId="1880"/>
    <cellStyle name="s]_x000d__x000a_load=_x000d__x000a_run=_x000d__x000a_NullPort=None_x000d__x000a_device=HP LaserJet 4 Plus,HPPCL5MS,LPT1:_x000d__x000a__x000d__x000a_[Desktop]_x000d__x000a_Wallpaper=(无)_x000d__x000a_TileWallpaper=0_x000d_ 24 23" xfId="1881"/>
    <cellStyle name="s]_x000d__x000a_load=_x000d__x000a_run=_x000d__x000a_NullPort=None_x000d__x000a_device=HP LaserJet 4 Plus,HPPCL5MS,LPT1:_x000d__x000a__x000d__x000a_[Desktop]_x000d__x000a_Wallpaper=(无)_x000d__x000a_TileWallpaper=0_x000d_ 24 24" xfId="1882"/>
    <cellStyle name="s]_x000d__x000a_load=_x000d__x000a_run=_x000d__x000a_NullPort=None_x000d__x000a_device=HP LaserJet 4 Plus,HPPCL5MS,LPT1:_x000d__x000a__x000d__x000a_[Desktop]_x000d__x000a_Wallpaper=(无)_x000d__x000a_TileWallpaper=0_x000d_ 24 25" xfId="1883"/>
    <cellStyle name="s]_x000d__x000a_load=_x000d__x000a_run=_x000d__x000a_NullPort=None_x000d__x000a_device=HP LaserJet 4 Plus,HPPCL5MS,LPT1:_x000d__x000a__x000d__x000a_[Desktop]_x000d__x000a_Wallpaper=(无)_x000d__x000a_TileWallpaper=0_x000d_ 24 26" xfId="1884"/>
    <cellStyle name="s]_x000d__x000a_load=_x000d__x000a_run=_x000d__x000a_NullPort=None_x000d__x000a_device=HP LaserJet 4 Plus,HPPCL5MS,LPT1:_x000d__x000a__x000d__x000a_[Desktop]_x000d__x000a_Wallpaper=(无)_x000d__x000a_TileWallpaper=0_x000d_ 24 27" xfId="1885"/>
    <cellStyle name="s]_x000d__x000a_load=_x000d__x000a_run=_x000d__x000a_NullPort=None_x000d__x000a_device=HP LaserJet 4 Plus,HPPCL5MS,LPT1:_x000d__x000a__x000d__x000a_[Desktop]_x000d__x000a_Wallpaper=(无)_x000d__x000a_TileWallpaper=0_x000d_ 24 28" xfId="1886"/>
    <cellStyle name="s]_x000d__x000a_load=_x000d__x000a_run=_x000d__x000a_NullPort=None_x000d__x000a_device=HP LaserJet 4 Plus,HPPCL5MS,LPT1:_x000d__x000a__x000d__x000a_[Desktop]_x000d__x000a_Wallpaper=(无)_x000d__x000a_TileWallpaper=0_x000d_ 24 29" xfId="1887"/>
    <cellStyle name="s]_x000d__x000a_load=_x000d__x000a_run=_x000d__x000a_NullPort=None_x000d__x000a_device=HP LaserJet 4 Plus,HPPCL5MS,LPT1:_x000d__x000a__x000d__x000a_[Desktop]_x000d__x000a_Wallpaper=(无)_x000d__x000a_TileWallpaper=0_x000d_ 24 3" xfId="1888"/>
    <cellStyle name="s]_x000d__x000a_load=_x000d__x000a_run=_x000d__x000a_NullPort=None_x000d__x000a_device=HP LaserJet 4 Plus,HPPCL5MS,LPT1:_x000d__x000a__x000d__x000a_[Desktop]_x000d__x000a_Wallpaper=(无)_x000d__x000a_TileWallpaper=0_x000d_ 24 30" xfId="1889"/>
    <cellStyle name="s]_x000d__x000a_load=_x000d__x000a_run=_x000d__x000a_NullPort=None_x000d__x000a_device=HP LaserJet 4 Plus,HPPCL5MS,LPT1:_x000d__x000a__x000d__x000a_[Desktop]_x000d__x000a_Wallpaper=(无)_x000d__x000a_TileWallpaper=0_x000d_ 24 31" xfId="1890"/>
    <cellStyle name="s]_x000d__x000a_load=_x000d__x000a_run=_x000d__x000a_NullPort=None_x000d__x000a_device=HP LaserJet 4 Plus,HPPCL5MS,LPT1:_x000d__x000a__x000d__x000a_[Desktop]_x000d__x000a_Wallpaper=(无)_x000d__x000a_TileWallpaper=0_x000d_ 24 32" xfId="1891"/>
    <cellStyle name="s]_x000d__x000a_load=_x000d__x000a_run=_x000d__x000a_NullPort=None_x000d__x000a_device=HP LaserJet 4 Plus,HPPCL5MS,LPT1:_x000d__x000a__x000d__x000a_[Desktop]_x000d__x000a_Wallpaper=(无)_x000d__x000a_TileWallpaper=0_x000d_ 24 33" xfId="1892"/>
    <cellStyle name="s]_x000d__x000a_load=_x000d__x000a_run=_x000d__x000a_NullPort=None_x000d__x000a_device=HP LaserJet 4 Plus,HPPCL5MS,LPT1:_x000d__x000a__x000d__x000a_[Desktop]_x000d__x000a_Wallpaper=(无)_x000d__x000a_TileWallpaper=0_x000d_ 24 34" xfId="1893"/>
    <cellStyle name="s]_x000d__x000a_load=_x000d__x000a_run=_x000d__x000a_NullPort=None_x000d__x000a_device=HP LaserJet 4 Plus,HPPCL5MS,LPT1:_x000d__x000a__x000d__x000a_[Desktop]_x000d__x000a_Wallpaper=(无)_x000d__x000a_TileWallpaper=0_x000d_ 24 35" xfId="1894"/>
    <cellStyle name="s]_x000d__x000a_load=_x000d__x000a_run=_x000d__x000a_NullPort=None_x000d__x000a_device=HP LaserJet 4 Plus,HPPCL5MS,LPT1:_x000d__x000a__x000d__x000a_[Desktop]_x000d__x000a_Wallpaper=(无)_x000d__x000a_TileWallpaper=0_x000d_ 24 36" xfId="1895"/>
    <cellStyle name="s]_x000d__x000a_load=_x000d__x000a_run=_x000d__x000a_NullPort=None_x000d__x000a_device=HP LaserJet 4 Plus,HPPCL5MS,LPT1:_x000d__x000a__x000d__x000a_[Desktop]_x000d__x000a_Wallpaper=(无)_x000d__x000a_TileWallpaper=0_x000d_ 24 37" xfId="1896"/>
    <cellStyle name="s]_x000d__x000a_load=_x000d__x000a_run=_x000d__x000a_NullPort=None_x000d__x000a_device=HP LaserJet 4 Plus,HPPCL5MS,LPT1:_x000d__x000a__x000d__x000a_[Desktop]_x000d__x000a_Wallpaper=(无)_x000d__x000a_TileWallpaper=0_x000d_ 24 38" xfId="1897"/>
    <cellStyle name="s]_x000d__x000a_load=_x000d__x000a_run=_x000d__x000a_NullPort=None_x000d__x000a_device=HP LaserJet 4 Plus,HPPCL5MS,LPT1:_x000d__x000a__x000d__x000a_[Desktop]_x000d__x000a_Wallpaper=(无)_x000d__x000a_TileWallpaper=0_x000d_ 24 39" xfId="1898"/>
    <cellStyle name="s]_x000d__x000a_load=_x000d__x000a_run=_x000d__x000a_NullPort=None_x000d__x000a_device=HP LaserJet 4 Plus,HPPCL5MS,LPT1:_x000d__x000a__x000d__x000a_[Desktop]_x000d__x000a_Wallpaper=(无)_x000d__x000a_TileWallpaper=0_x000d_ 24 4" xfId="1899"/>
    <cellStyle name="s]_x000d__x000a_load=_x000d__x000a_run=_x000d__x000a_NullPort=None_x000d__x000a_device=HP LaserJet 4 Plus,HPPCL5MS,LPT1:_x000d__x000a__x000d__x000a_[Desktop]_x000d__x000a_Wallpaper=(无)_x000d__x000a_TileWallpaper=0_x000d_ 24 40" xfId="1900"/>
    <cellStyle name="s]_x000d__x000a_load=_x000d__x000a_run=_x000d__x000a_NullPort=None_x000d__x000a_device=HP LaserJet 4 Plus,HPPCL5MS,LPT1:_x000d__x000a__x000d__x000a_[Desktop]_x000d__x000a_Wallpaper=(无)_x000d__x000a_TileWallpaper=0_x000d_ 24 41" xfId="1901"/>
    <cellStyle name="s]_x000d__x000a_load=_x000d__x000a_run=_x000d__x000a_NullPort=None_x000d__x000a_device=HP LaserJet 4 Plus,HPPCL5MS,LPT1:_x000d__x000a__x000d__x000a_[Desktop]_x000d__x000a_Wallpaper=(无)_x000d__x000a_TileWallpaper=0_x000d_ 24 42" xfId="1902"/>
    <cellStyle name="s]_x000d__x000a_load=_x000d__x000a_run=_x000d__x000a_NullPort=None_x000d__x000a_device=HP LaserJet 4 Plus,HPPCL5MS,LPT1:_x000d__x000a__x000d__x000a_[Desktop]_x000d__x000a_Wallpaper=(无)_x000d__x000a_TileWallpaper=0_x000d_ 24 43" xfId="1903"/>
    <cellStyle name="s]_x000d__x000a_load=_x000d__x000a_run=_x000d__x000a_NullPort=None_x000d__x000a_device=HP LaserJet 4 Plus,HPPCL5MS,LPT1:_x000d__x000a__x000d__x000a_[Desktop]_x000d__x000a_Wallpaper=(无)_x000d__x000a_TileWallpaper=0_x000d_ 24 44" xfId="1904"/>
    <cellStyle name="s]_x000d__x000a_load=_x000d__x000a_run=_x000d__x000a_NullPort=None_x000d__x000a_device=HP LaserJet 4 Plus,HPPCL5MS,LPT1:_x000d__x000a__x000d__x000a_[Desktop]_x000d__x000a_Wallpaper=(无)_x000d__x000a_TileWallpaper=0_x000d_ 24 45" xfId="1905"/>
    <cellStyle name="s]_x000d__x000a_load=_x000d__x000a_run=_x000d__x000a_NullPort=None_x000d__x000a_device=HP LaserJet 4 Plus,HPPCL5MS,LPT1:_x000d__x000a__x000d__x000a_[Desktop]_x000d__x000a_Wallpaper=(无)_x000d__x000a_TileWallpaper=0_x000d_ 24 46" xfId="1906"/>
    <cellStyle name="s]_x000d__x000a_load=_x000d__x000a_run=_x000d__x000a_NullPort=None_x000d__x000a_device=HP LaserJet 4 Plus,HPPCL5MS,LPT1:_x000d__x000a__x000d__x000a_[Desktop]_x000d__x000a_Wallpaper=(无)_x000d__x000a_TileWallpaper=0_x000d_ 24 47" xfId="1907"/>
    <cellStyle name="s]_x000d__x000a_load=_x000d__x000a_run=_x000d__x000a_NullPort=None_x000d__x000a_device=HP LaserJet 4 Plus,HPPCL5MS,LPT1:_x000d__x000a__x000d__x000a_[Desktop]_x000d__x000a_Wallpaper=(无)_x000d__x000a_TileWallpaper=0_x000d_ 24 48" xfId="1908"/>
    <cellStyle name="s]_x000d__x000a_load=_x000d__x000a_run=_x000d__x000a_NullPort=None_x000d__x000a_device=HP LaserJet 4 Plus,HPPCL5MS,LPT1:_x000d__x000a__x000d__x000a_[Desktop]_x000d__x000a_Wallpaper=(无)_x000d__x000a_TileWallpaper=0_x000d_ 24 49" xfId="1909"/>
    <cellStyle name="s]_x000d__x000a_load=_x000d__x000a_run=_x000d__x000a_NullPort=None_x000d__x000a_device=HP LaserJet 4 Plus,HPPCL5MS,LPT1:_x000d__x000a__x000d__x000a_[Desktop]_x000d__x000a_Wallpaper=(无)_x000d__x000a_TileWallpaper=0_x000d_ 24 5" xfId="1910"/>
    <cellStyle name="s]_x000d__x000a_load=_x000d__x000a_run=_x000d__x000a_NullPort=None_x000d__x000a_device=HP LaserJet 4 Plus,HPPCL5MS,LPT1:_x000d__x000a__x000d__x000a_[Desktop]_x000d__x000a_Wallpaper=(无)_x000d__x000a_TileWallpaper=0_x000d_ 24 50" xfId="1911"/>
    <cellStyle name="s]_x000d__x000a_load=_x000d__x000a_run=_x000d__x000a_NullPort=None_x000d__x000a_device=HP LaserJet 4 Plus,HPPCL5MS,LPT1:_x000d__x000a__x000d__x000a_[Desktop]_x000d__x000a_Wallpaper=(无)_x000d__x000a_TileWallpaper=0_x000d_ 24 51" xfId="1912"/>
    <cellStyle name="s]_x000d__x000a_load=_x000d__x000a_run=_x000d__x000a_NullPort=None_x000d__x000a_device=HP LaserJet 4 Plus,HPPCL5MS,LPT1:_x000d__x000a__x000d__x000a_[Desktop]_x000d__x000a_Wallpaper=(无)_x000d__x000a_TileWallpaper=0_x000d_ 24 52" xfId="1913"/>
    <cellStyle name="s]_x000d__x000a_load=_x000d__x000a_run=_x000d__x000a_NullPort=None_x000d__x000a_device=HP LaserJet 4 Plus,HPPCL5MS,LPT1:_x000d__x000a__x000d__x000a_[Desktop]_x000d__x000a_Wallpaper=(无)_x000d__x000a_TileWallpaper=0_x000d_ 24 53" xfId="1914"/>
    <cellStyle name="s]_x000d__x000a_load=_x000d__x000a_run=_x000d__x000a_NullPort=None_x000d__x000a_device=HP LaserJet 4 Plus,HPPCL5MS,LPT1:_x000d__x000a__x000d__x000a_[Desktop]_x000d__x000a_Wallpaper=(无)_x000d__x000a_TileWallpaper=0_x000d_ 24 54" xfId="1915"/>
    <cellStyle name="s]_x000d__x000a_load=_x000d__x000a_run=_x000d__x000a_NullPort=None_x000d__x000a_device=HP LaserJet 4 Plus,HPPCL5MS,LPT1:_x000d__x000a__x000d__x000a_[Desktop]_x000d__x000a_Wallpaper=(无)_x000d__x000a_TileWallpaper=0_x000d_ 24 55" xfId="1916"/>
    <cellStyle name="s]_x000d__x000a_load=_x000d__x000a_run=_x000d__x000a_NullPort=None_x000d__x000a_device=HP LaserJet 4 Plus,HPPCL5MS,LPT1:_x000d__x000a__x000d__x000a_[Desktop]_x000d__x000a_Wallpaper=(无)_x000d__x000a_TileWallpaper=0_x000d_ 24 56" xfId="1917"/>
    <cellStyle name="s]_x000d__x000a_load=_x000d__x000a_run=_x000d__x000a_NullPort=None_x000d__x000a_device=HP LaserJet 4 Plus,HPPCL5MS,LPT1:_x000d__x000a__x000d__x000a_[Desktop]_x000d__x000a_Wallpaper=(无)_x000d__x000a_TileWallpaper=0_x000d_ 24 57" xfId="1918"/>
    <cellStyle name="s]_x000d__x000a_load=_x000d__x000a_run=_x000d__x000a_NullPort=None_x000d__x000a_device=HP LaserJet 4 Plus,HPPCL5MS,LPT1:_x000d__x000a__x000d__x000a_[Desktop]_x000d__x000a_Wallpaper=(无)_x000d__x000a_TileWallpaper=0_x000d_ 24 58" xfId="1919"/>
    <cellStyle name="s]_x000d__x000a_load=_x000d__x000a_run=_x000d__x000a_NullPort=None_x000d__x000a_device=HP LaserJet 4 Plus,HPPCL5MS,LPT1:_x000d__x000a__x000d__x000a_[Desktop]_x000d__x000a_Wallpaper=(无)_x000d__x000a_TileWallpaper=0_x000d_ 24 59" xfId="1920"/>
    <cellStyle name="s]_x000d__x000a_load=_x000d__x000a_run=_x000d__x000a_NullPort=None_x000d__x000a_device=HP LaserJet 4 Plus,HPPCL5MS,LPT1:_x000d__x000a__x000d__x000a_[Desktop]_x000d__x000a_Wallpaper=(无)_x000d__x000a_TileWallpaper=0_x000d_ 24 6" xfId="1921"/>
    <cellStyle name="s]_x000d__x000a_load=_x000d__x000a_run=_x000d__x000a_NullPort=None_x000d__x000a_device=HP LaserJet 4 Plus,HPPCL5MS,LPT1:_x000d__x000a__x000d__x000a_[Desktop]_x000d__x000a_Wallpaper=(无)_x000d__x000a_TileWallpaper=0_x000d_ 24 60" xfId="1922"/>
    <cellStyle name="s]_x000d__x000a_load=_x000d__x000a_run=_x000d__x000a_NullPort=None_x000d__x000a_device=HP LaserJet 4 Plus,HPPCL5MS,LPT1:_x000d__x000a__x000d__x000a_[Desktop]_x000d__x000a_Wallpaper=(无)_x000d__x000a_TileWallpaper=0_x000d_ 24 61" xfId="1923"/>
    <cellStyle name="s]_x000d__x000a_load=_x000d__x000a_run=_x000d__x000a_NullPort=None_x000d__x000a_device=HP LaserJet 4 Plus,HPPCL5MS,LPT1:_x000d__x000a__x000d__x000a_[Desktop]_x000d__x000a_Wallpaper=(无)_x000d__x000a_TileWallpaper=0_x000d_ 24 62" xfId="1924"/>
    <cellStyle name="s]_x000d__x000a_load=_x000d__x000a_run=_x000d__x000a_NullPort=None_x000d__x000a_device=HP LaserJet 4 Plus,HPPCL5MS,LPT1:_x000d__x000a__x000d__x000a_[Desktop]_x000d__x000a_Wallpaper=(无)_x000d__x000a_TileWallpaper=0_x000d_ 24 63" xfId="1925"/>
    <cellStyle name="s]_x000d__x000a_load=_x000d__x000a_run=_x000d__x000a_NullPort=None_x000d__x000a_device=HP LaserJet 4 Plus,HPPCL5MS,LPT1:_x000d__x000a__x000d__x000a_[Desktop]_x000d__x000a_Wallpaper=(无)_x000d__x000a_TileWallpaper=0_x000d_ 24 64" xfId="1926"/>
    <cellStyle name="s]_x000d__x000a_load=_x000d__x000a_run=_x000d__x000a_NullPort=None_x000d__x000a_device=HP LaserJet 4 Plus,HPPCL5MS,LPT1:_x000d__x000a__x000d__x000a_[Desktop]_x000d__x000a_Wallpaper=(无)_x000d__x000a_TileWallpaper=0_x000d_ 24 65" xfId="1927"/>
    <cellStyle name="s]_x000d__x000a_load=_x000d__x000a_run=_x000d__x000a_NullPort=None_x000d__x000a_device=HP LaserJet 4 Plus,HPPCL5MS,LPT1:_x000d__x000a__x000d__x000a_[Desktop]_x000d__x000a_Wallpaper=(无)_x000d__x000a_TileWallpaper=0_x000d_ 24 66" xfId="1928"/>
    <cellStyle name="s]_x000d__x000a_load=_x000d__x000a_run=_x000d__x000a_NullPort=None_x000d__x000a_device=HP LaserJet 4 Plus,HPPCL5MS,LPT1:_x000d__x000a__x000d__x000a_[Desktop]_x000d__x000a_Wallpaper=(无)_x000d__x000a_TileWallpaper=0_x000d_ 24 67" xfId="1929"/>
    <cellStyle name="s]_x000d__x000a_load=_x000d__x000a_run=_x000d__x000a_NullPort=None_x000d__x000a_device=HP LaserJet 4 Plus,HPPCL5MS,LPT1:_x000d__x000a__x000d__x000a_[Desktop]_x000d__x000a_Wallpaper=(无)_x000d__x000a_TileWallpaper=0_x000d_ 24 68" xfId="1930"/>
    <cellStyle name="s]_x000d__x000a_load=_x000d__x000a_run=_x000d__x000a_NullPort=None_x000d__x000a_device=HP LaserJet 4 Plus,HPPCL5MS,LPT1:_x000d__x000a__x000d__x000a_[Desktop]_x000d__x000a_Wallpaper=(无)_x000d__x000a_TileWallpaper=0_x000d_ 24 69" xfId="1931"/>
    <cellStyle name="s]_x000d__x000a_load=_x000d__x000a_run=_x000d__x000a_NullPort=None_x000d__x000a_device=HP LaserJet 4 Plus,HPPCL5MS,LPT1:_x000d__x000a__x000d__x000a_[Desktop]_x000d__x000a_Wallpaper=(无)_x000d__x000a_TileWallpaper=0_x000d_ 24 7" xfId="1932"/>
    <cellStyle name="s]_x000d__x000a_load=_x000d__x000a_run=_x000d__x000a_NullPort=None_x000d__x000a_device=HP LaserJet 4 Plus,HPPCL5MS,LPT1:_x000d__x000a__x000d__x000a_[Desktop]_x000d__x000a_Wallpaper=(无)_x000d__x000a_TileWallpaper=0_x000d_ 24 70" xfId="1933"/>
    <cellStyle name="s]_x000d__x000a_load=_x000d__x000a_run=_x000d__x000a_NullPort=None_x000d__x000a_device=HP LaserJet 4 Plus,HPPCL5MS,LPT1:_x000d__x000a__x000d__x000a_[Desktop]_x000d__x000a_Wallpaper=(无)_x000d__x000a_TileWallpaper=0_x000d_ 24 71" xfId="1934"/>
    <cellStyle name="s]_x000d__x000a_load=_x000d__x000a_run=_x000d__x000a_NullPort=None_x000d__x000a_device=HP LaserJet 4 Plus,HPPCL5MS,LPT1:_x000d__x000a__x000d__x000a_[Desktop]_x000d__x000a_Wallpaper=(无)_x000d__x000a_TileWallpaper=0_x000d_ 24 72" xfId="1935"/>
    <cellStyle name="s]_x000d__x000a_load=_x000d__x000a_run=_x000d__x000a_NullPort=None_x000d__x000a_device=HP LaserJet 4 Plus,HPPCL5MS,LPT1:_x000d__x000a__x000d__x000a_[Desktop]_x000d__x000a_Wallpaper=(无)_x000d__x000a_TileWallpaper=0_x000d_ 24 73" xfId="1936"/>
    <cellStyle name="s]_x000d__x000a_load=_x000d__x000a_run=_x000d__x000a_NullPort=None_x000d__x000a_device=HP LaserJet 4 Plus,HPPCL5MS,LPT1:_x000d__x000a__x000d__x000a_[Desktop]_x000d__x000a_Wallpaper=(无)_x000d__x000a_TileWallpaper=0_x000d_ 24 74" xfId="1937"/>
    <cellStyle name="s]_x000d__x000a_load=_x000d__x000a_run=_x000d__x000a_NullPort=None_x000d__x000a_device=HP LaserJet 4 Plus,HPPCL5MS,LPT1:_x000d__x000a__x000d__x000a_[Desktop]_x000d__x000a_Wallpaper=(无)_x000d__x000a_TileWallpaper=0_x000d_ 24 75" xfId="1938"/>
    <cellStyle name="s]_x000d__x000a_load=_x000d__x000a_run=_x000d__x000a_NullPort=None_x000d__x000a_device=HP LaserJet 4 Plus,HPPCL5MS,LPT1:_x000d__x000a__x000d__x000a_[Desktop]_x000d__x000a_Wallpaper=(无)_x000d__x000a_TileWallpaper=0_x000d_ 24 76" xfId="1939"/>
    <cellStyle name="s]_x000d__x000a_load=_x000d__x000a_run=_x000d__x000a_NullPort=None_x000d__x000a_device=HP LaserJet 4 Plus,HPPCL5MS,LPT1:_x000d__x000a__x000d__x000a_[Desktop]_x000d__x000a_Wallpaper=(无)_x000d__x000a_TileWallpaper=0_x000d_ 24 77" xfId="1940"/>
    <cellStyle name="s]_x000d__x000a_load=_x000d__x000a_run=_x000d__x000a_NullPort=None_x000d__x000a_device=HP LaserJet 4 Plus,HPPCL5MS,LPT1:_x000d__x000a__x000d__x000a_[Desktop]_x000d__x000a_Wallpaper=(无)_x000d__x000a_TileWallpaper=0_x000d_ 24 78" xfId="1941"/>
    <cellStyle name="s]_x000d__x000a_load=_x000d__x000a_run=_x000d__x000a_NullPort=None_x000d__x000a_device=HP LaserJet 4 Plus,HPPCL5MS,LPT1:_x000d__x000a__x000d__x000a_[Desktop]_x000d__x000a_Wallpaper=(无)_x000d__x000a_TileWallpaper=0_x000d_ 24 79" xfId="1942"/>
    <cellStyle name="s]_x000d__x000a_load=_x000d__x000a_run=_x000d__x000a_NullPort=None_x000d__x000a_device=HP LaserJet 4 Plus,HPPCL5MS,LPT1:_x000d__x000a__x000d__x000a_[Desktop]_x000d__x000a_Wallpaper=(无)_x000d__x000a_TileWallpaper=0_x000d_ 24 8" xfId="1943"/>
    <cellStyle name="s]_x000d__x000a_load=_x000d__x000a_run=_x000d__x000a_NullPort=None_x000d__x000a_device=HP LaserJet 4 Plus,HPPCL5MS,LPT1:_x000d__x000a__x000d__x000a_[Desktop]_x000d__x000a_Wallpaper=(无)_x000d__x000a_TileWallpaper=0_x000d_ 24 80" xfId="1944"/>
    <cellStyle name="s]_x000d__x000a_load=_x000d__x000a_run=_x000d__x000a_NullPort=None_x000d__x000a_device=HP LaserJet 4 Plus,HPPCL5MS,LPT1:_x000d__x000a__x000d__x000a_[Desktop]_x000d__x000a_Wallpaper=(无)_x000d__x000a_TileWallpaper=0_x000d_ 24 9" xfId="1945"/>
    <cellStyle name="s]_x000d__x000a_load=_x000d__x000a_run=_x000d__x000a_NullPort=None_x000d__x000a_device=HP LaserJet 4 Plus,HPPCL5MS,LPT1:_x000d__x000a__x000d__x000a_[Desktop]_x000d__x000a_Wallpaper=(无)_x000d__x000a_TileWallpaper=0_x000d_ 25" xfId="1946"/>
    <cellStyle name="s]_x000d__x000a_load=_x000d__x000a_run=_x000d__x000a_NullPort=None_x000d__x000a_device=HP LaserJet 4 Plus,HPPCL5MS,LPT1:_x000d__x000a__x000d__x000a_[Desktop]_x000d__x000a_Wallpaper=(无)_x000d__x000a_TileWallpaper=0_x000d_ 25 10" xfId="1947"/>
    <cellStyle name="s]_x000d__x000a_load=_x000d__x000a_run=_x000d__x000a_NullPort=None_x000d__x000a_device=HP LaserJet 4 Plus,HPPCL5MS,LPT1:_x000d__x000a__x000d__x000a_[Desktop]_x000d__x000a_Wallpaper=(无)_x000d__x000a_TileWallpaper=0_x000d_ 25 11" xfId="1948"/>
    <cellStyle name="s]_x000d__x000a_load=_x000d__x000a_run=_x000d__x000a_NullPort=None_x000d__x000a_device=HP LaserJet 4 Plus,HPPCL5MS,LPT1:_x000d__x000a__x000d__x000a_[Desktop]_x000d__x000a_Wallpaper=(无)_x000d__x000a_TileWallpaper=0_x000d_ 25 12" xfId="1949"/>
    <cellStyle name="s]_x000d__x000a_load=_x000d__x000a_run=_x000d__x000a_NullPort=None_x000d__x000a_device=HP LaserJet 4 Plus,HPPCL5MS,LPT1:_x000d__x000a__x000d__x000a_[Desktop]_x000d__x000a_Wallpaper=(无)_x000d__x000a_TileWallpaper=0_x000d_ 25 13" xfId="1950"/>
    <cellStyle name="s]_x000d__x000a_load=_x000d__x000a_run=_x000d__x000a_NullPort=None_x000d__x000a_device=HP LaserJet 4 Plus,HPPCL5MS,LPT1:_x000d__x000a__x000d__x000a_[Desktop]_x000d__x000a_Wallpaper=(无)_x000d__x000a_TileWallpaper=0_x000d_ 25 14" xfId="1951"/>
    <cellStyle name="s]_x000d__x000a_load=_x000d__x000a_run=_x000d__x000a_NullPort=None_x000d__x000a_device=HP LaserJet 4 Plus,HPPCL5MS,LPT1:_x000d__x000a__x000d__x000a_[Desktop]_x000d__x000a_Wallpaper=(无)_x000d__x000a_TileWallpaper=0_x000d_ 25 15" xfId="1952"/>
    <cellStyle name="s]_x000d__x000a_load=_x000d__x000a_run=_x000d__x000a_NullPort=None_x000d__x000a_device=HP LaserJet 4 Plus,HPPCL5MS,LPT1:_x000d__x000a__x000d__x000a_[Desktop]_x000d__x000a_Wallpaper=(无)_x000d__x000a_TileWallpaper=0_x000d_ 25 16" xfId="1953"/>
    <cellStyle name="s]_x000d__x000a_load=_x000d__x000a_run=_x000d__x000a_NullPort=None_x000d__x000a_device=HP LaserJet 4 Plus,HPPCL5MS,LPT1:_x000d__x000a__x000d__x000a_[Desktop]_x000d__x000a_Wallpaper=(无)_x000d__x000a_TileWallpaper=0_x000d_ 25 17" xfId="1954"/>
    <cellStyle name="s]_x000d__x000a_load=_x000d__x000a_run=_x000d__x000a_NullPort=None_x000d__x000a_device=HP LaserJet 4 Plus,HPPCL5MS,LPT1:_x000d__x000a__x000d__x000a_[Desktop]_x000d__x000a_Wallpaper=(无)_x000d__x000a_TileWallpaper=0_x000d_ 25 18" xfId="1955"/>
    <cellStyle name="s]_x000d__x000a_load=_x000d__x000a_run=_x000d__x000a_NullPort=None_x000d__x000a_device=HP LaserJet 4 Plus,HPPCL5MS,LPT1:_x000d__x000a__x000d__x000a_[Desktop]_x000d__x000a_Wallpaper=(无)_x000d__x000a_TileWallpaper=0_x000d_ 25 19" xfId="1956"/>
    <cellStyle name="s]_x000d__x000a_load=_x000d__x000a_run=_x000d__x000a_NullPort=None_x000d__x000a_device=HP LaserJet 4 Plus,HPPCL5MS,LPT1:_x000d__x000a__x000d__x000a_[Desktop]_x000d__x000a_Wallpaper=(无)_x000d__x000a_TileWallpaper=0_x000d_ 25 2" xfId="1957"/>
    <cellStyle name="s]_x000d__x000a_load=_x000d__x000a_run=_x000d__x000a_NullPort=None_x000d__x000a_device=HP LaserJet 4 Plus,HPPCL5MS,LPT1:_x000d__x000a__x000d__x000a_[Desktop]_x000d__x000a_Wallpaper=(无)_x000d__x000a_TileWallpaper=0_x000d_ 25 20" xfId="1958"/>
    <cellStyle name="s]_x000d__x000a_load=_x000d__x000a_run=_x000d__x000a_NullPort=None_x000d__x000a_device=HP LaserJet 4 Plus,HPPCL5MS,LPT1:_x000d__x000a__x000d__x000a_[Desktop]_x000d__x000a_Wallpaper=(无)_x000d__x000a_TileWallpaper=0_x000d_ 25 21" xfId="1959"/>
    <cellStyle name="s]_x000d__x000a_load=_x000d__x000a_run=_x000d__x000a_NullPort=None_x000d__x000a_device=HP LaserJet 4 Plus,HPPCL5MS,LPT1:_x000d__x000a__x000d__x000a_[Desktop]_x000d__x000a_Wallpaper=(无)_x000d__x000a_TileWallpaper=0_x000d_ 25 22" xfId="1960"/>
    <cellStyle name="s]_x000d__x000a_load=_x000d__x000a_run=_x000d__x000a_NullPort=None_x000d__x000a_device=HP LaserJet 4 Plus,HPPCL5MS,LPT1:_x000d__x000a__x000d__x000a_[Desktop]_x000d__x000a_Wallpaper=(无)_x000d__x000a_TileWallpaper=0_x000d_ 25 23" xfId="1961"/>
    <cellStyle name="s]_x000d__x000a_load=_x000d__x000a_run=_x000d__x000a_NullPort=None_x000d__x000a_device=HP LaserJet 4 Plus,HPPCL5MS,LPT1:_x000d__x000a__x000d__x000a_[Desktop]_x000d__x000a_Wallpaper=(无)_x000d__x000a_TileWallpaper=0_x000d_ 25 24" xfId="1962"/>
    <cellStyle name="s]_x000d__x000a_load=_x000d__x000a_run=_x000d__x000a_NullPort=None_x000d__x000a_device=HP LaserJet 4 Plus,HPPCL5MS,LPT1:_x000d__x000a__x000d__x000a_[Desktop]_x000d__x000a_Wallpaper=(无)_x000d__x000a_TileWallpaper=0_x000d_ 25 25" xfId="1963"/>
    <cellStyle name="s]_x000d__x000a_load=_x000d__x000a_run=_x000d__x000a_NullPort=None_x000d__x000a_device=HP LaserJet 4 Plus,HPPCL5MS,LPT1:_x000d__x000a__x000d__x000a_[Desktop]_x000d__x000a_Wallpaper=(无)_x000d__x000a_TileWallpaper=0_x000d_ 25 26" xfId="1964"/>
    <cellStyle name="s]_x000d__x000a_load=_x000d__x000a_run=_x000d__x000a_NullPort=None_x000d__x000a_device=HP LaserJet 4 Plus,HPPCL5MS,LPT1:_x000d__x000a__x000d__x000a_[Desktop]_x000d__x000a_Wallpaper=(无)_x000d__x000a_TileWallpaper=0_x000d_ 25 27" xfId="1965"/>
    <cellStyle name="s]_x000d__x000a_load=_x000d__x000a_run=_x000d__x000a_NullPort=None_x000d__x000a_device=HP LaserJet 4 Plus,HPPCL5MS,LPT1:_x000d__x000a__x000d__x000a_[Desktop]_x000d__x000a_Wallpaper=(无)_x000d__x000a_TileWallpaper=0_x000d_ 25 28" xfId="1966"/>
    <cellStyle name="s]_x000d__x000a_load=_x000d__x000a_run=_x000d__x000a_NullPort=None_x000d__x000a_device=HP LaserJet 4 Plus,HPPCL5MS,LPT1:_x000d__x000a__x000d__x000a_[Desktop]_x000d__x000a_Wallpaper=(无)_x000d__x000a_TileWallpaper=0_x000d_ 25 29" xfId="1967"/>
    <cellStyle name="s]_x000d__x000a_load=_x000d__x000a_run=_x000d__x000a_NullPort=None_x000d__x000a_device=HP LaserJet 4 Plus,HPPCL5MS,LPT1:_x000d__x000a__x000d__x000a_[Desktop]_x000d__x000a_Wallpaper=(无)_x000d__x000a_TileWallpaper=0_x000d_ 25 3" xfId="1968"/>
    <cellStyle name="s]_x000d__x000a_load=_x000d__x000a_run=_x000d__x000a_NullPort=None_x000d__x000a_device=HP LaserJet 4 Plus,HPPCL5MS,LPT1:_x000d__x000a__x000d__x000a_[Desktop]_x000d__x000a_Wallpaper=(无)_x000d__x000a_TileWallpaper=0_x000d_ 25 30" xfId="1969"/>
    <cellStyle name="s]_x000d__x000a_load=_x000d__x000a_run=_x000d__x000a_NullPort=None_x000d__x000a_device=HP LaserJet 4 Plus,HPPCL5MS,LPT1:_x000d__x000a__x000d__x000a_[Desktop]_x000d__x000a_Wallpaper=(无)_x000d__x000a_TileWallpaper=0_x000d_ 25 31" xfId="1970"/>
    <cellStyle name="s]_x000d__x000a_load=_x000d__x000a_run=_x000d__x000a_NullPort=None_x000d__x000a_device=HP LaserJet 4 Plus,HPPCL5MS,LPT1:_x000d__x000a__x000d__x000a_[Desktop]_x000d__x000a_Wallpaper=(无)_x000d__x000a_TileWallpaper=0_x000d_ 25 32" xfId="1971"/>
    <cellStyle name="s]_x000d__x000a_load=_x000d__x000a_run=_x000d__x000a_NullPort=None_x000d__x000a_device=HP LaserJet 4 Plus,HPPCL5MS,LPT1:_x000d__x000a__x000d__x000a_[Desktop]_x000d__x000a_Wallpaper=(无)_x000d__x000a_TileWallpaper=0_x000d_ 25 33" xfId="1972"/>
    <cellStyle name="s]_x000d__x000a_load=_x000d__x000a_run=_x000d__x000a_NullPort=None_x000d__x000a_device=HP LaserJet 4 Plus,HPPCL5MS,LPT1:_x000d__x000a__x000d__x000a_[Desktop]_x000d__x000a_Wallpaper=(无)_x000d__x000a_TileWallpaper=0_x000d_ 25 34" xfId="1973"/>
    <cellStyle name="s]_x000d__x000a_load=_x000d__x000a_run=_x000d__x000a_NullPort=None_x000d__x000a_device=HP LaserJet 4 Plus,HPPCL5MS,LPT1:_x000d__x000a__x000d__x000a_[Desktop]_x000d__x000a_Wallpaper=(无)_x000d__x000a_TileWallpaper=0_x000d_ 25 35" xfId="1974"/>
    <cellStyle name="s]_x000d__x000a_load=_x000d__x000a_run=_x000d__x000a_NullPort=None_x000d__x000a_device=HP LaserJet 4 Plus,HPPCL5MS,LPT1:_x000d__x000a__x000d__x000a_[Desktop]_x000d__x000a_Wallpaper=(无)_x000d__x000a_TileWallpaper=0_x000d_ 25 36" xfId="1975"/>
    <cellStyle name="s]_x000d__x000a_load=_x000d__x000a_run=_x000d__x000a_NullPort=None_x000d__x000a_device=HP LaserJet 4 Plus,HPPCL5MS,LPT1:_x000d__x000a__x000d__x000a_[Desktop]_x000d__x000a_Wallpaper=(无)_x000d__x000a_TileWallpaper=0_x000d_ 25 37" xfId="1976"/>
    <cellStyle name="s]_x000d__x000a_load=_x000d__x000a_run=_x000d__x000a_NullPort=None_x000d__x000a_device=HP LaserJet 4 Plus,HPPCL5MS,LPT1:_x000d__x000a__x000d__x000a_[Desktop]_x000d__x000a_Wallpaper=(无)_x000d__x000a_TileWallpaper=0_x000d_ 25 38" xfId="1977"/>
    <cellStyle name="s]_x000d__x000a_load=_x000d__x000a_run=_x000d__x000a_NullPort=None_x000d__x000a_device=HP LaserJet 4 Plus,HPPCL5MS,LPT1:_x000d__x000a__x000d__x000a_[Desktop]_x000d__x000a_Wallpaper=(无)_x000d__x000a_TileWallpaper=0_x000d_ 25 39" xfId="1978"/>
    <cellStyle name="s]_x000d__x000a_load=_x000d__x000a_run=_x000d__x000a_NullPort=None_x000d__x000a_device=HP LaserJet 4 Plus,HPPCL5MS,LPT1:_x000d__x000a__x000d__x000a_[Desktop]_x000d__x000a_Wallpaper=(无)_x000d__x000a_TileWallpaper=0_x000d_ 25 4" xfId="1979"/>
    <cellStyle name="s]_x000d__x000a_load=_x000d__x000a_run=_x000d__x000a_NullPort=None_x000d__x000a_device=HP LaserJet 4 Plus,HPPCL5MS,LPT1:_x000d__x000a__x000d__x000a_[Desktop]_x000d__x000a_Wallpaper=(无)_x000d__x000a_TileWallpaper=0_x000d_ 25 40" xfId="1980"/>
    <cellStyle name="s]_x000d__x000a_load=_x000d__x000a_run=_x000d__x000a_NullPort=None_x000d__x000a_device=HP LaserJet 4 Plus,HPPCL5MS,LPT1:_x000d__x000a__x000d__x000a_[Desktop]_x000d__x000a_Wallpaper=(无)_x000d__x000a_TileWallpaper=0_x000d_ 25 41" xfId="1981"/>
    <cellStyle name="s]_x000d__x000a_load=_x000d__x000a_run=_x000d__x000a_NullPort=None_x000d__x000a_device=HP LaserJet 4 Plus,HPPCL5MS,LPT1:_x000d__x000a__x000d__x000a_[Desktop]_x000d__x000a_Wallpaper=(无)_x000d__x000a_TileWallpaper=0_x000d_ 25 42" xfId="1982"/>
    <cellStyle name="s]_x000d__x000a_load=_x000d__x000a_run=_x000d__x000a_NullPort=None_x000d__x000a_device=HP LaserJet 4 Plus,HPPCL5MS,LPT1:_x000d__x000a__x000d__x000a_[Desktop]_x000d__x000a_Wallpaper=(无)_x000d__x000a_TileWallpaper=0_x000d_ 25 43" xfId="1983"/>
    <cellStyle name="s]_x000d__x000a_load=_x000d__x000a_run=_x000d__x000a_NullPort=None_x000d__x000a_device=HP LaserJet 4 Plus,HPPCL5MS,LPT1:_x000d__x000a__x000d__x000a_[Desktop]_x000d__x000a_Wallpaper=(无)_x000d__x000a_TileWallpaper=0_x000d_ 25 44" xfId="1984"/>
    <cellStyle name="s]_x000d__x000a_load=_x000d__x000a_run=_x000d__x000a_NullPort=None_x000d__x000a_device=HP LaserJet 4 Plus,HPPCL5MS,LPT1:_x000d__x000a__x000d__x000a_[Desktop]_x000d__x000a_Wallpaper=(无)_x000d__x000a_TileWallpaper=0_x000d_ 25 45" xfId="1985"/>
    <cellStyle name="s]_x000d__x000a_load=_x000d__x000a_run=_x000d__x000a_NullPort=None_x000d__x000a_device=HP LaserJet 4 Plus,HPPCL5MS,LPT1:_x000d__x000a__x000d__x000a_[Desktop]_x000d__x000a_Wallpaper=(无)_x000d__x000a_TileWallpaper=0_x000d_ 25 46" xfId="1986"/>
    <cellStyle name="s]_x000d__x000a_load=_x000d__x000a_run=_x000d__x000a_NullPort=None_x000d__x000a_device=HP LaserJet 4 Plus,HPPCL5MS,LPT1:_x000d__x000a__x000d__x000a_[Desktop]_x000d__x000a_Wallpaper=(无)_x000d__x000a_TileWallpaper=0_x000d_ 25 47" xfId="1987"/>
    <cellStyle name="s]_x000d__x000a_load=_x000d__x000a_run=_x000d__x000a_NullPort=None_x000d__x000a_device=HP LaserJet 4 Plus,HPPCL5MS,LPT1:_x000d__x000a__x000d__x000a_[Desktop]_x000d__x000a_Wallpaper=(无)_x000d__x000a_TileWallpaper=0_x000d_ 25 48" xfId="1988"/>
    <cellStyle name="s]_x000d__x000a_load=_x000d__x000a_run=_x000d__x000a_NullPort=None_x000d__x000a_device=HP LaserJet 4 Plus,HPPCL5MS,LPT1:_x000d__x000a__x000d__x000a_[Desktop]_x000d__x000a_Wallpaper=(无)_x000d__x000a_TileWallpaper=0_x000d_ 25 49" xfId="1989"/>
    <cellStyle name="s]_x000d__x000a_load=_x000d__x000a_run=_x000d__x000a_NullPort=None_x000d__x000a_device=HP LaserJet 4 Plus,HPPCL5MS,LPT1:_x000d__x000a__x000d__x000a_[Desktop]_x000d__x000a_Wallpaper=(无)_x000d__x000a_TileWallpaper=0_x000d_ 25 5" xfId="1990"/>
    <cellStyle name="s]_x000d__x000a_load=_x000d__x000a_run=_x000d__x000a_NullPort=None_x000d__x000a_device=HP LaserJet 4 Plus,HPPCL5MS,LPT1:_x000d__x000a__x000d__x000a_[Desktop]_x000d__x000a_Wallpaper=(无)_x000d__x000a_TileWallpaper=0_x000d_ 25 50" xfId="1991"/>
    <cellStyle name="s]_x000d__x000a_load=_x000d__x000a_run=_x000d__x000a_NullPort=None_x000d__x000a_device=HP LaserJet 4 Plus,HPPCL5MS,LPT1:_x000d__x000a__x000d__x000a_[Desktop]_x000d__x000a_Wallpaper=(无)_x000d__x000a_TileWallpaper=0_x000d_ 25 51" xfId="1992"/>
    <cellStyle name="s]_x000d__x000a_load=_x000d__x000a_run=_x000d__x000a_NullPort=None_x000d__x000a_device=HP LaserJet 4 Plus,HPPCL5MS,LPT1:_x000d__x000a__x000d__x000a_[Desktop]_x000d__x000a_Wallpaper=(无)_x000d__x000a_TileWallpaper=0_x000d_ 25 52" xfId="1993"/>
    <cellStyle name="s]_x000d__x000a_load=_x000d__x000a_run=_x000d__x000a_NullPort=None_x000d__x000a_device=HP LaserJet 4 Plus,HPPCL5MS,LPT1:_x000d__x000a__x000d__x000a_[Desktop]_x000d__x000a_Wallpaper=(无)_x000d__x000a_TileWallpaper=0_x000d_ 25 53" xfId="1994"/>
    <cellStyle name="s]_x000d__x000a_load=_x000d__x000a_run=_x000d__x000a_NullPort=None_x000d__x000a_device=HP LaserJet 4 Plus,HPPCL5MS,LPT1:_x000d__x000a__x000d__x000a_[Desktop]_x000d__x000a_Wallpaper=(无)_x000d__x000a_TileWallpaper=0_x000d_ 25 54" xfId="1995"/>
    <cellStyle name="s]_x000d__x000a_load=_x000d__x000a_run=_x000d__x000a_NullPort=None_x000d__x000a_device=HP LaserJet 4 Plus,HPPCL5MS,LPT1:_x000d__x000a__x000d__x000a_[Desktop]_x000d__x000a_Wallpaper=(无)_x000d__x000a_TileWallpaper=0_x000d_ 25 55" xfId="1996"/>
    <cellStyle name="s]_x000d__x000a_load=_x000d__x000a_run=_x000d__x000a_NullPort=None_x000d__x000a_device=HP LaserJet 4 Plus,HPPCL5MS,LPT1:_x000d__x000a__x000d__x000a_[Desktop]_x000d__x000a_Wallpaper=(无)_x000d__x000a_TileWallpaper=0_x000d_ 25 56" xfId="1997"/>
    <cellStyle name="s]_x000d__x000a_load=_x000d__x000a_run=_x000d__x000a_NullPort=None_x000d__x000a_device=HP LaserJet 4 Plus,HPPCL5MS,LPT1:_x000d__x000a__x000d__x000a_[Desktop]_x000d__x000a_Wallpaper=(无)_x000d__x000a_TileWallpaper=0_x000d_ 25 57" xfId="1998"/>
    <cellStyle name="s]_x000d__x000a_load=_x000d__x000a_run=_x000d__x000a_NullPort=None_x000d__x000a_device=HP LaserJet 4 Plus,HPPCL5MS,LPT1:_x000d__x000a__x000d__x000a_[Desktop]_x000d__x000a_Wallpaper=(无)_x000d__x000a_TileWallpaper=0_x000d_ 25 58" xfId="1999"/>
    <cellStyle name="s]_x000d__x000a_load=_x000d__x000a_run=_x000d__x000a_NullPort=None_x000d__x000a_device=HP LaserJet 4 Plus,HPPCL5MS,LPT1:_x000d__x000a__x000d__x000a_[Desktop]_x000d__x000a_Wallpaper=(无)_x000d__x000a_TileWallpaper=0_x000d_ 25 59" xfId="2000"/>
    <cellStyle name="s]_x000d__x000a_load=_x000d__x000a_run=_x000d__x000a_NullPort=None_x000d__x000a_device=HP LaserJet 4 Plus,HPPCL5MS,LPT1:_x000d__x000a__x000d__x000a_[Desktop]_x000d__x000a_Wallpaper=(无)_x000d__x000a_TileWallpaper=0_x000d_ 25 6" xfId="2001"/>
    <cellStyle name="s]_x000d__x000a_load=_x000d__x000a_run=_x000d__x000a_NullPort=None_x000d__x000a_device=HP LaserJet 4 Plus,HPPCL5MS,LPT1:_x000d__x000a__x000d__x000a_[Desktop]_x000d__x000a_Wallpaper=(无)_x000d__x000a_TileWallpaper=0_x000d_ 25 60" xfId="2002"/>
    <cellStyle name="s]_x000d__x000a_load=_x000d__x000a_run=_x000d__x000a_NullPort=None_x000d__x000a_device=HP LaserJet 4 Plus,HPPCL5MS,LPT1:_x000d__x000a__x000d__x000a_[Desktop]_x000d__x000a_Wallpaper=(无)_x000d__x000a_TileWallpaper=0_x000d_ 25 61" xfId="2003"/>
    <cellStyle name="s]_x000d__x000a_load=_x000d__x000a_run=_x000d__x000a_NullPort=None_x000d__x000a_device=HP LaserJet 4 Plus,HPPCL5MS,LPT1:_x000d__x000a__x000d__x000a_[Desktop]_x000d__x000a_Wallpaper=(无)_x000d__x000a_TileWallpaper=0_x000d_ 25 62" xfId="2004"/>
    <cellStyle name="s]_x000d__x000a_load=_x000d__x000a_run=_x000d__x000a_NullPort=None_x000d__x000a_device=HP LaserJet 4 Plus,HPPCL5MS,LPT1:_x000d__x000a__x000d__x000a_[Desktop]_x000d__x000a_Wallpaper=(无)_x000d__x000a_TileWallpaper=0_x000d_ 25 63" xfId="2005"/>
    <cellStyle name="s]_x000d__x000a_load=_x000d__x000a_run=_x000d__x000a_NullPort=None_x000d__x000a_device=HP LaserJet 4 Plus,HPPCL5MS,LPT1:_x000d__x000a__x000d__x000a_[Desktop]_x000d__x000a_Wallpaper=(无)_x000d__x000a_TileWallpaper=0_x000d_ 25 64" xfId="2006"/>
    <cellStyle name="s]_x000d__x000a_load=_x000d__x000a_run=_x000d__x000a_NullPort=None_x000d__x000a_device=HP LaserJet 4 Plus,HPPCL5MS,LPT1:_x000d__x000a__x000d__x000a_[Desktop]_x000d__x000a_Wallpaper=(无)_x000d__x000a_TileWallpaper=0_x000d_ 25 65" xfId="2007"/>
    <cellStyle name="s]_x000d__x000a_load=_x000d__x000a_run=_x000d__x000a_NullPort=None_x000d__x000a_device=HP LaserJet 4 Plus,HPPCL5MS,LPT1:_x000d__x000a__x000d__x000a_[Desktop]_x000d__x000a_Wallpaper=(无)_x000d__x000a_TileWallpaper=0_x000d_ 25 66" xfId="2008"/>
    <cellStyle name="s]_x000d__x000a_load=_x000d__x000a_run=_x000d__x000a_NullPort=None_x000d__x000a_device=HP LaserJet 4 Plus,HPPCL5MS,LPT1:_x000d__x000a__x000d__x000a_[Desktop]_x000d__x000a_Wallpaper=(无)_x000d__x000a_TileWallpaper=0_x000d_ 25 67" xfId="2009"/>
    <cellStyle name="s]_x000d__x000a_load=_x000d__x000a_run=_x000d__x000a_NullPort=None_x000d__x000a_device=HP LaserJet 4 Plus,HPPCL5MS,LPT1:_x000d__x000a__x000d__x000a_[Desktop]_x000d__x000a_Wallpaper=(无)_x000d__x000a_TileWallpaper=0_x000d_ 25 68" xfId="2010"/>
    <cellStyle name="s]_x000d__x000a_load=_x000d__x000a_run=_x000d__x000a_NullPort=None_x000d__x000a_device=HP LaserJet 4 Plus,HPPCL5MS,LPT1:_x000d__x000a__x000d__x000a_[Desktop]_x000d__x000a_Wallpaper=(无)_x000d__x000a_TileWallpaper=0_x000d_ 25 69" xfId="2011"/>
    <cellStyle name="s]_x000d__x000a_load=_x000d__x000a_run=_x000d__x000a_NullPort=None_x000d__x000a_device=HP LaserJet 4 Plus,HPPCL5MS,LPT1:_x000d__x000a__x000d__x000a_[Desktop]_x000d__x000a_Wallpaper=(无)_x000d__x000a_TileWallpaper=0_x000d_ 25 7" xfId="2012"/>
    <cellStyle name="s]_x000d__x000a_load=_x000d__x000a_run=_x000d__x000a_NullPort=None_x000d__x000a_device=HP LaserJet 4 Plus,HPPCL5MS,LPT1:_x000d__x000a__x000d__x000a_[Desktop]_x000d__x000a_Wallpaper=(无)_x000d__x000a_TileWallpaper=0_x000d_ 25 70" xfId="2013"/>
    <cellStyle name="s]_x000d__x000a_load=_x000d__x000a_run=_x000d__x000a_NullPort=None_x000d__x000a_device=HP LaserJet 4 Plus,HPPCL5MS,LPT1:_x000d__x000a__x000d__x000a_[Desktop]_x000d__x000a_Wallpaper=(无)_x000d__x000a_TileWallpaper=0_x000d_ 25 71" xfId="2014"/>
    <cellStyle name="s]_x000d__x000a_load=_x000d__x000a_run=_x000d__x000a_NullPort=None_x000d__x000a_device=HP LaserJet 4 Plus,HPPCL5MS,LPT1:_x000d__x000a__x000d__x000a_[Desktop]_x000d__x000a_Wallpaper=(无)_x000d__x000a_TileWallpaper=0_x000d_ 25 72" xfId="2015"/>
    <cellStyle name="s]_x000d__x000a_load=_x000d__x000a_run=_x000d__x000a_NullPort=None_x000d__x000a_device=HP LaserJet 4 Plus,HPPCL5MS,LPT1:_x000d__x000a__x000d__x000a_[Desktop]_x000d__x000a_Wallpaper=(无)_x000d__x000a_TileWallpaper=0_x000d_ 25 73" xfId="2016"/>
    <cellStyle name="s]_x000d__x000a_load=_x000d__x000a_run=_x000d__x000a_NullPort=None_x000d__x000a_device=HP LaserJet 4 Plus,HPPCL5MS,LPT1:_x000d__x000a__x000d__x000a_[Desktop]_x000d__x000a_Wallpaper=(无)_x000d__x000a_TileWallpaper=0_x000d_ 25 74" xfId="2017"/>
    <cellStyle name="s]_x000d__x000a_load=_x000d__x000a_run=_x000d__x000a_NullPort=None_x000d__x000a_device=HP LaserJet 4 Plus,HPPCL5MS,LPT1:_x000d__x000a__x000d__x000a_[Desktop]_x000d__x000a_Wallpaper=(无)_x000d__x000a_TileWallpaper=0_x000d_ 25 75" xfId="2018"/>
    <cellStyle name="s]_x000d__x000a_load=_x000d__x000a_run=_x000d__x000a_NullPort=None_x000d__x000a_device=HP LaserJet 4 Plus,HPPCL5MS,LPT1:_x000d__x000a__x000d__x000a_[Desktop]_x000d__x000a_Wallpaper=(无)_x000d__x000a_TileWallpaper=0_x000d_ 25 76" xfId="2019"/>
    <cellStyle name="s]_x000d__x000a_load=_x000d__x000a_run=_x000d__x000a_NullPort=None_x000d__x000a_device=HP LaserJet 4 Plus,HPPCL5MS,LPT1:_x000d__x000a__x000d__x000a_[Desktop]_x000d__x000a_Wallpaper=(无)_x000d__x000a_TileWallpaper=0_x000d_ 25 77" xfId="2020"/>
    <cellStyle name="s]_x000d__x000a_load=_x000d__x000a_run=_x000d__x000a_NullPort=None_x000d__x000a_device=HP LaserJet 4 Plus,HPPCL5MS,LPT1:_x000d__x000a__x000d__x000a_[Desktop]_x000d__x000a_Wallpaper=(无)_x000d__x000a_TileWallpaper=0_x000d_ 25 78" xfId="2021"/>
    <cellStyle name="s]_x000d__x000a_load=_x000d__x000a_run=_x000d__x000a_NullPort=None_x000d__x000a_device=HP LaserJet 4 Plus,HPPCL5MS,LPT1:_x000d__x000a__x000d__x000a_[Desktop]_x000d__x000a_Wallpaper=(无)_x000d__x000a_TileWallpaper=0_x000d_ 25 79" xfId="2022"/>
    <cellStyle name="s]_x000d__x000a_load=_x000d__x000a_run=_x000d__x000a_NullPort=None_x000d__x000a_device=HP LaserJet 4 Plus,HPPCL5MS,LPT1:_x000d__x000a__x000d__x000a_[Desktop]_x000d__x000a_Wallpaper=(无)_x000d__x000a_TileWallpaper=0_x000d_ 25 8" xfId="2023"/>
    <cellStyle name="s]_x000d__x000a_load=_x000d__x000a_run=_x000d__x000a_NullPort=None_x000d__x000a_device=HP LaserJet 4 Plus,HPPCL5MS,LPT1:_x000d__x000a__x000d__x000a_[Desktop]_x000d__x000a_Wallpaper=(无)_x000d__x000a_TileWallpaper=0_x000d_ 25 80" xfId="2024"/>
    <cellStyle name="s]_x000d__x000a_load=_x000d__x000a_run=_x000d__x000a_NullPort=None_x000d__x000a_device=HP LaserJet 4 Plus,HPPCL5MS,LPT1:_x000d__x000a__x000d__x000a_[Desktop]_x000d__x000a_Wallpaper=(无)_x000d__x000a_TileWallpaper=0_x000d_ 25 9" xfId="2025"/>
    <cellStyle name="s]_x000d__x000a_load=_x000d__x000a_run=_x000d__x000a_NullPort=None_x000d__x000a_device=HP LaserJet 4 Plus,HPPCL5MS,LPT1:_x000d__x000a__x000d__x000a_[Desktop]_x000d__x000a_Wallpaper=(无)_x000d__x000a_TileWallpaper=0_x000d_ 26" xfId="2026"/>
    <cellStyle name="s]_x000d__x000a_load=_x000d__x000a_run=_x000d__x000a_NullPort=None_x000d__x000a_device=HP LaserJet 4 Plus,HPPCL5MS,LPT1:_x000d__x000a__x000d__x000a_[Desktop]_x000d__x000a_Wallpaper=(无)_x000d__x000a_TileWallpaper=0_x000d_ 26 10" xfId="2027"/>
    <cellStyle name="s]_x000d__x000a_load=_x000d__x000a_run=_x000d__x000a_NullPort=None_x000d__x000a_device=HP LaserJet 4 Plus,HPPCL5MS,LPT1:_x000d__x000a__x000d__x000a_[Desktop]_x000d__x000a_Wallpaper=(无)_x000d__x000a_TileWallpaper=0_x000d_ 26 11" xfId="2028"/>
    <cellStyle name="s]_x000d__x000a_load=_x000d__x000a_run=_x000d__x000a_NullPort=None_x000d__x000a_device=HP LaserJet 4 Plus,HPPCL5MS,LPT1:_x000d__x000a__x000d__x000a_[Desktop]_x000d__x000a_Wallpaper=(无)_x000d__x000a_TileWallpaper=0_x000d_ 26 12" xfId="2029"/>
    <cellStyle name="s]_x000d__x000a_load=_x000d__x000a_run=_x000d__x000a_NullPort=None_x000d__x000a_device=HP LaserJet 4 Plus,HPPCL5MS,LPT1:_x000d__x000a__x000d__x000a_[Desktop]_x000d__x000a_Wallpaper=(无)_x000d__x000a_TileWallpaper=0_x000d_ 26 13" xfId="2030"/>
    <cellStyle name="s]_x000d__x000a_load=_x000d__x000a_run=_x000d__x000a_NullPort=None_x000d__x000a_device=HP LaserJet 4 Plus,HPPCL5MS,LPT1:_x000d__x000a__x000d__x000a_[Desktop]_x000d__x000a_Wallpaper=(无)_x000d__x000a_TileWallpaper=0_x000d_ 26 14" xfId="2031"/>
    <cellStyle name="s]_x000d__x000a_load=_x000d__x000a_run=_x000d__x000a_NullPort=None_x000d__x000a_device=HP LaserJet 4 Plus,HPPCL5MS,LPT1:_x000d__x000a__x000d__x000a_[Desktop]_x000d__x000a_Wallpaper=(无)_x000d__x000a_TileWallpaper=0_x000d_ 26 15" xfId="2032"/>
    <cellStyle name="s]_x000d__x000a_load=_x000d__x000a_run=_x000d__x000a_NullPort=None_x000d__x000a_device=HP LaserJet 4 Plus,HPPCL5MS,LPT1:_x000d__x000a__x000d__x000a_[Desktop]_x000d__x000a_Wallpaper=(无)_x000d__x000a_TileWallpaper=0_x000d_ 26 16" xfId="2033"/>
    <cellStyle name="s]_x000d__x000a_load=_x000d__x000a_run=_x000d__x000a_NullPort=None_x000d__x000a_device=HP LaserJet 4 Plus,HPPCL5MS,LPT1:_x000d__x000a__x000d__x000a_[Desktop]_x000d__x000a_Wallpaper=(无)_x000d__x000a_TileWallpaper=0_x000d_ 26 17" xfId="2034"/>
    <cellStyle name="s]_x000d__x000a_load=_x000d__x000a_run=_x000d__x000a_NullPort=None_x000d__x000a_device=HP LaserJet 4 Plus,HPPCL5MS,LPT1:_x000d__x000a__x000d__x000a_[Desktop]_x000d__x000a_Wallpaper=(无)_x000d__x000a_TileWallpaper=0_x000d_ 26 18" xfId="2035"/>
    <cellStyle name="s]_x000d__x000a_load=_x000d__x000a_run=_x000d__x000a_NullPort=None_x000d__x000a_device=HP LaserJet 4 Plus,HPPCL5MS,LPT1:_x000d__x000a__x000d__x000a_[Desktop]_x000d__x000a_Wallpaper=(无)_x000d__x000a_TileWallpaper=0_x000d_ 26 19" xfId="2036"/>
    <cellStyle name="s]_x000d__x000a_load=_x000d__x000a_run=_x000d__x000a_NullPort=None_x000d__x000a_device=HP LaserJet 4 Plus,HPPCL5MS,LPT1:_x000d__x000a__x000d__x000a_[Desktop]_x000d__x000a_Wallpaper=(无)_x000d__x000a_TileWallpaper=0_x000d_ 26 2" xfId="2037"/>
    <cellStyle name="s]_x000d__x000a_load=_x000d__x000a_run=_x000d__x000a_NullPort=None_x000d__x000a_device=HP LaserJet 4 Plus,HPPCL5MS,LPT1:_x000d__x000a__x000d__x000a_[Desktop]_x000d__x000a_Wallpaper=(无)_x000d__x000a_TileWallpaper=0_x000d_ 26 20" xfId="2038"/>
    <cellStyle name="s]_x000d__x000a_load=_x000d__x000a_run=_x000d__x000a_NullPort=None_x000d__x000a_device=HP LaserJet 4 Plus,HPPCL5MS,LPT1:_x000d__x000a__x000d__x000a_[Desktop]_x000d__x000a_Wallpaper=(无)_x000d__x000a_TileWallpaper=0_x000d_ 26 21" xfId="2039"/>
    <cellStyle name="s]_x000d__x000a_load=_x000d__x000a_run=_x000d__x000a_NullPort=None_x000d__x000a_device=HP LaserJet 4 Plus,HPPCL5MS,LPT1:_x000d__x000a__x000d__x000a_[Desktop]_x000d__x000a_Wallpaper=(无)_x000d__x000a_TileWallpaper=0_x000d_ 26 22" xfId="2040"/>
    <cellStyle name="s]_x000d__x000a_load=_x000d__x000a_run=_x000d__x000a_NullPort=None_x000d__x000a_device=HP LaserJet 4 Plus,HPPCL5MS,LPT1:_x000d__x000a__x000d__x000a_[Desktop]_x000d__x000a_Wallpaper=(无)_x000d__x000a_TileWallpaper=0_x000d_ 26 23" xfId="2041"/>
    <cellStyle name="s]_x000d__x000a_load=_x000d__x000a_run=_x000d__x000a_NullPort=None_x000d__x000a_device=HP LaserJet 4 Plus,HPPCL5MS,LPT1:_x000d__x000a__x000d__x000a_[Desktop]_x000d__x000a_Wallpaper=(无)_x000d__x000a_TileWallpaper=0_x000d_ 26 24" xfId="2042"/>
    <cellStyle name="s]_x000d__x000a_load=_x000d__x000a_run=_x000d__x000a_NullPort=None_x000d__x000a_device=HP LaserJet 4 Plus,HPPCL5MS,LPT1:_x000d__x000a__x000d__x000a_[Desktop]_x000d__x000a_Wallpaper=(无)_x000d__x000a_TileWallpaper=0_x000d_ 26 25" xfId="2043"/>
    <cellStyle name="s]_x000d__x000a_load=_x000d__x000a_run=_x000d__x000a_NullPort=None_x000d__x000a_device=HP LaserJet 4 Plus,HPPCL5MS,LPT1:_x000d__x000a__x000d__x000a_[Desktop]_x000d__x000a_Wallpaper=(无)_x000d__x000a_TileWallpaper=0_x000d_ 26 26" xfId="2044"/>
    <cellStyle name="s]_x000d__x000a_load=_x000d__x000a_run=_x000d__x000a_NullPort=None_x000d__x000a_device=HP LaserJet 4 Plus,HPPCL5MS,LPT1:_x000d__x000a__x000d__x000a_[Desktop]_x000d__x000a_Wallpaper=(无)_x000d__x000a_TileWallpaper=0_x000d_ 26 27" xfId="2045"/>
    <cellStyle name="s]_x000d__x000a_load=_x000d__x000a_run=_x000d__x000a_NullPort=None_x000d__x000a_device=HP LaserJet 4 Plus,HPPCL5MS,LPT1:_x000d__x000a__x000d__x000a_[Desktop]_x000d__x000a_Wallpaper=(无)_x000d__x000a_TileWallpaper=0_x000d_ 26 28" xfId="2046"/>
    <cellStyle name="s]_x000d__x000a_load=_x000d__x000a_run=_x000d__x000a_NullPort=None_x000d__x000a_device=HP LaserJet 4 Plus,HPPCL5MS,LPT1:_x000d__x000a__x000d__x000a_[Desktop]_x000d__x000a_Wallpaper=(无)_x000d__x000a_TileWallpaper=0_x000d_ 26 29" xfId="2047"/>
    <cellStyle name="s]_x000d__x000a_load=_x000d__x000a_run=_x000d__x000a_NullPort=None_x000d__x000a_device=HP LaserJet 4 Plus,HPPCL5MS,LPT1:_x000d__x000a__x000d__x000a_[Desktop]_x000d__x000a_Wallpaper=(无)_x000d__x000a_TileWallpaper=0_x000d_ 26 3" xfId="2048"/>
    <cellStyle name="s]_x000d__x000a_load=_x000d__x000a_run=_x000d__x000a_NullPort=None_x000d__x000a_device=HP LaserJet 4 Plus,HPPCL5MS,LPT1:_x000d__x000a__x000d__x000a_[Desktop]_x000d__x000a_Wallpaper=(无)_x000d__x000a_TileWallpaper=0_x000d_ 26 30" xfId="2049"/>
    <cellStyle name="s]_x000d__x000a_load=_x000d__x000a_run=_x000d__x000a_NullPort=None_x000d__x000a_device=HP LaserJet 4 Plus,HPPCL5MS,LPT1:_x000d__x000a__x000d__x000a_[Desktop]_x000d__x000a_Wallpaper=(无)_x000d__x000a_TileWallpaper=0_x000d_ 26 31" xfId="2050"/>
    <cellStyle name="s]_x000d__x000a_load=_x000d__x000a_run=_x000d__x000a_NullPort=None_x000d__x000a_device=HP LaserJet 4 Plus,HPPCL5MS,LPT1:_x000d__x000a__x000d__x000a_[Desktop]_x000d__x000a_Wallpaper=(无)_x000d__x000a_TileWallpaper=0_x000d_ 26 32" xfId="2051"/>
    <cellStyle name="s]_x000d__x000a_load=_x000d__x000a_run=_x000d__x000a_NullPort=None_x000d__x000a_device=HP LaserJet 4 Plus,HPPCL5MS,LPT1:_x000d__x000a__x000d__x000a_[Desktop]_x000d__x000a_Wallpaper=(无)_x000d__x000a_TileWallpaper=0_x000d_ 26 33" xfId="2052"/>
    <cellStyle name="s]_x000d__x000a_load=_x000d__x000a_run=_x000d__x000a_NullPort=None_x000d__x000a_device=HP LaserJet 4 Plus,HPPCL5MS,LPT1:_x000d__x000a__x000d__x000a_[Desktop]_x000d__x000a_Wallpaper=(无)_x000d__x000a_TileWallpaper=0_x000d_ 26 34" xfId="2053"/>
    <cellStyle name="s]_x000d__x000a_load=_x000d__x000a_run=_x000d__x000a_NullPort=None_x000d__x000a_device=HP LaserJet 4 Plus,HPPCL5MS,LPT1:_x000d__x000a__x000d__x000a_[Desktop]_x000d__x000a_Wallpaper=(无)_x000d__x000a_TileWallpaper=0_x000d_ 26 35" xfId="2054"/>
    <cellStyle name="s]_x000d__x000a_load=_x000d__x000a_run=_x000d__x000a_NullPort=None_x000d__x000a_device=HP LaserJet 4 Plus,HPPCL5MS,LPT1:_x000d__x000a__x000d__x000a_[Desktop]_x000d__x000a_Wallpaper=(无)_x000d__x000a_TileWallpaper=0_x000d_ 26 36" xfId="2055"/>
    <cellStyle name="s]_x000d__x000a_load=_x000d__x000a_run=_x000d__x000a_NullPort=None_x000d__x000a_device=HP LaserJet 4 Plus,HPPCL5MS,LPT1:_x000d__x000a__x000d__x000a_[Desktop]_x000d__x000a_Wallpaper=(无)_x000d__x000a_TileWallpaper=0_x000d_ 26 37" xfId="2056"/>
    <cellStyle name="s]_x000d__x000a_load=_x000d__x000a_run=_x000d__x000a_NullPort=None_x000d__x000a_device=HP LaserJet 4 Plus,HPPCL5MS,LPT1:_x000d__x000a__x000d__x000a_[Desktop]_x000d__x000a_Wallpaper=(无)_x000d__x000a_TileWallpaper=0_x000d_ 26 38" xfId="2057"/>
    <cellStyle name="s]_x000d__x000a_load=_x000d__x000a_run=_x000d__x000a_NullPort=None_x000d__x000a_device=HP LaserJet 4 Plus,HPPCL5MS,LPT1:_x000d__x000a__x000d__x000a_[Desktop]_x000d__x000a_Wallpaper=(无)_x000d__x000a_TileWallpaper=0_x000d_ 26 39" xfId="2058"/>
    <cellStyle name="s]_x000d__x000a_load=_x000d__x000a_run=_x000d__x000a_NullPort=None_x000d__x000a_device=HP LaserJet 4 Plus,HPPCL5MS,LPT1:_x000d__x000a__x000d__x000a_[Desktop]_x000d__x000a_Wallpaper=(无)_x000d__x000a_TileWallpaper=0_x000d_ 26 4" xfId="2059"/>
    <cellStyle name="s]_x000d__x000a_load=_x000d__x000a_run=_x000d__x000a_NullPort=None_x000d__x000a_device=HP LaserJet 4 Plus,HPPCL5MS,LPT1:_x000d__x000a__x000d__x000a_[Desktop]_x000d__x000a_Wallpaper=(无)_x000d__x000a_TileWallpaper=0_x000d_ 26 40" xfId="2060"/>
    <cellStyle name="s]_x000d__x000a_load=_x000d__x000a_run=_x000d__x000a_NullPort=None_x000d__x000a_device=HP LaserJet 4 Plus,HPPCL5MS,LPT1:_x000d__x000a__x000d__x000a_[Desktop]_x000d__x000a_Wallpaper=(无)_x000d__x000a_TileWallpaper=0_x000d_ 26 41" xfId="2061"/>
    <cellStyle name="s]_x000d__x000a_load=_x000d__x000a_run=_x000d__x000a_NullPort=None_x000d__x000a_device=HP LaserJet 4 Plus,HPPCL5MS,LPT1:_x000d__x000a__x000d__x000a_[Desktop]_x000d__x000a_Wallpaper=(无)_x000d__x000a_TileWallpaper=0_x000d_ 26 42" xfId="2062"/>
    <cellStyle name="s]_x000d__x000a_load=_x000d__x000a_run=_x000d__x000a_NullPort=None_x000d__x000a_device=HP LaserJet 4 Plus,HPPCL5MS,LPT1:_x000d__x000a__x000d__x000a_[Desktop]_x000d__x000a_Wallpaper=(无)_x000d__x000a_TileWallpaper=0_x000d_ 26 43" xfId="2063"/>
    <cellStyle name="s]_x000d__x000a_load=_x000d__x000a_run=_x000d__x000a_NullPort=None_x000d__x000a_device=HP LaserJet 4 Plus,HPPCL5MS,LPT1:_x000d__x000a__x000d__x000a_[Desktop]_x000d__x000a_Wallpaper=(无)_x000d__x000a_TileWallpaper=0_x000d_ 26 44" xfId="2064"/>
    <cellStyle name="s]_x000d__x000a_load=_x000d__x000a_run=_x000d__x000a_NullPort=None_x000d__x000a_device=HP LaserJet 4 Plus,HPPCL5MS,LPT1:_x000d__x000a__x000d__x000a_[Desktop]_x000d__x000a_Wallpaper=(无)_x000d__x000a_TileWallpaper=0_x000d_ 26 45" xfId="2065"/>
    <cellStyle name="s]_x000d__x000a_load=_x000d__x000a_run=_x000d__x000a_NullPort=None_x000d__x000a_device=HP LaserJet 4 Plus,HPPCL5MS,LPT1:_x000d__x000a__x000d__x000a_[Desktop]_x000d__x000a_Wallpaper=(无)_x000d__x000a_TileWallpaper=0_x000d_ 26 46" xfId="2066"/>
    <cellStyle name="s]_x000d__x000a_load=_x000d__x000a_run=_x000d__x000a_NullPort=None_x000d__x000a_device=HP LaserJet 4 Plus,HPPCL5MS,LPT1:_x000d__x000a__x000d__x000a_[Desktop]_x000d__x000a_Wallpaper=(无)_x000d__x000a_TileWallpaper=0_x000d_ 26 47" xfId="2067"/>
    <cellStyle name="s]_x000d__x000a_load=_x000d__x000a_run=_x000d__x000a_NullPort=None_x000d__x000a_device=HP LaserJet 4 Plus,HPPCL5MS,LPT1:_x000d__x000a__x000d__x000a_[Desktop]_x000d__x000a_Wallpaper=(无)_x000d__x000a_TileWallpaper=0_x000d_ 26 48" xfId="2068"/>
    <cellStyle name="s]_x000d__x000a_load=_x000d__x000a_run=_x000d__x000a_NullPort=None_x000d__x000a_device=HP LaserJet 4 Plus,HPPCL5MS,LPT1:_x000d__x000a__x000d__x000a_[Desktop]_x000d__x000a_Wallpaper=(无)_x000d__x000a_TileWallpaper=0_x000d_ 26 49" xfId="2069"/>
    <cellStyle name="s]_x000d__x000a_load=_x000d__x000a_run=_x000d__x000a_NullPort=None_x000d__x000a_device=HP LaserJet 4 Plus,HPPCL5MS,LPT1:_x000d__x000a__x000d__x000a_[Desktop]_x000d__x000a_Wallpaper=(无)_x000d__x000a_TileWallpaper=0_x000d_ 26 5" xfId="2070"/>
    <cellStyle name="s]_x000d__x000a_load=_x000d__x000a_run=_x000d__x000a_NullPort=None_x000d__x000a_device=HP LaserJet 4 Plus,HPPCL5MS,LPT1:_x000d__x000a__x000d__x000a_[Desktop]_x000d__x000a_Wallpaper=(无)_x000d__x000a_TileWallpaper=0_x000d_ 26 50" xfId="2071"/>
    <cellStyle name="s]_x000d__x000a_load=_x000d__x000a_run=_x000d__x000a_NullPort=None_x000d__x000a_device=HP LaserJet 4 Plus,HPPCL5MS,LPT1:_x000d__x000a__x000d__x000a_[Desktop]_x000d__x000a_Wallpaper=(无)_x000d__x000a_TileWallpaper=0_x000d_ 26 51" xfId="2072"/>
    <cellStyle name="s]_x000d__x000a_load=_x000d__x000a_run=_x000d__x000a_NullPort=None_x000d__x000a_device=HP LaserJet 4 Plus,HPPCL5MS,LPT1:_x000d__x000a__x000d__x000a_[Desktop]_x000d__x000a_Wallpaper=(无)_x000d__x000a_TileWallpaper=0_x000d_ 26 52" xfId="2073"/>
    <cellStyle name="s]_x000d__x000a_load=_x000d__x000a_run=_x000d__x000a_NullPort=None_x000d__x000a_device=HP LaserJet 4 Plus,HPPCL5MS,LPT1:_x000d__x000a__x000d__x000a_[Desktop]_x000d__x000a_Wallpaper=(无)_x000d__x000a_TileWallpaper=0_x000d_ 26 53" xfId="2074"/>
    <cellStyle name="s]_x000d__x000a_load=_x000d__x000a_run=_x000d__x000a_NullPort=None_x000d__x000a_device=HP LaserJet 4 Plus,HPPCL5MS,LPT1:_x000d__x000a__x000d__x000a_[Desktop]_x000d__x000a_Wallpaper=(无)_x000d__x000a_TileWallpaper=0_x000d_ 26 54" xfId="2075"/>
    <cellStyle name="s]_x000d__x000a_load=_x000d__x000a_run=_x000d__x000a_NullPort=None_x000d__x000a_device=HP LaserJet 4 Plus,HPPCL5MS,LPT1:_x000d__x000a__x000d__x000a_[Desktop]_x000d__x000a_Wallpaper=(无)_x000d__x000a_TileWallpaper=0_x000d_ 26 55" xfId="2076"/>
    <cellStyle name="s]_x000d__x000a_load=_x000d__x000a_run=_x000d__x000a_NullPort=None_x000d__x000a_device=HP LaserJet 4 Plus,HPPCL5MS,LPT1:_x000d__x000a__x000d__x000a_[Desktop]_x000d__x000a_Wallpaper=(无)_x000d__x000a_TileWallpaper=0_x000d_ 26 56" xfId="2077"/>
    <cellStyle name="s]_x000d__x000a_load=_x000d__x000a_run=_x000d__x000a_NullPort=None_x000d__x000a_device=HP LaserJet 4 Plus,HPPCL5MS,LPT1:_x000d__x000a__x000d__x000a_[Desktop]_x000d__x000a_Wallpaper=(无)_x000d__x000a_TileWallpaper=0_x000d_ 26 57" xfId="2078"/>
    <cellStyle name="s]_x000d__x000a_load=_x000d__x000a_run=_x000d__x000a_NullPort=None_x000d__x000a_device=HP LaserJet 4 Plus,HPPCL5MS,LPT1:_x000d__x000a__x000d__x000a_[Desktop]_x000d__x000a_Wallpaper=(无)_x000d__x000a_TileWallpaper=0_x000d_ 26 58" xfId="2079"/>
    <cellStyle name="s]_x000d__x000a_load=_x000d__x000a_run=_x000d__x000a_NullPort=None_x000d__x000a_device=HP LaserJet 4 Plus,HPPCL5MS,LPT1:_x000d__x000a__x000d__x000a_[Desktop]_x000d__x000a_Wallpaper=(无)_x000d__x000a_TileWallpaper=0_x000d_ 26 59" xfId="2080"/>
    <cellStyle name="s]_x000d__x000a_load=_x000d__x000a_run=_x000d__x000a_NullPort=None_x000d__x000a_device=HP LaserJet 4 Plus,HPPCL5MS,LPT1:_x000d__x000a__x000d__x000a_[Desktop]_x000d__x000a_Wallpaper=(无)_x000d__x000a_TileWallpaper=0_x000d_ 26 6" xfId="2081"/>
    <cellStyle name="s]_x000d__x000a_load=_x000d__x000a_run=_x000d__x000a_NullPort=None_x000d__x000a_device=HP LaserJet 4 Plus,HPPCL5MS,LPT1:_x000d__x000a__x000d__x000a_[Desktop]_x000d__x000a_Wallpaper=(无)_x000d__x000a_TileWallpaper=0_x000d_ 26 60" xfId="2082"/>
    <cellStyle name="s]_x000d__x000a_load=_x000d__x000a_run=_x000d__x000a_NullPort=None_x000d__x000a_device=HP LaserJet 4 Plus,HPPCL5MS,LPT1:_x000d__x000a__x000d__x000a_[Desktop]_x000d__x000a_Wallpaper=(无)_x000d__x000a_TileWallpaper=0_x000d_ 26 61" xfId="2083"/>
    <cellStyle name="s]_x000d__x000a_load=_x000d__x000a_run=_x000d__x000a_NullPort=None_x000d__x000a_device=HP LaserJet 4 Plus,HPPCL5MS,LPT1:_x000d__x000a__x000d__x000a_[Desktop]_x000d__x000a_Wallpaper=(无)_x000d__x000a_TileWallpaper=0_x000d_ 26 62" xfId="2084"/>
    <cellStyle name="s]_x000d__x000a_load=_x000d__x000a_run=_x000d__x000a_NullPort=None_x000d__x000a_device=HP LaserJet 4 Plus,HPPCL5MS,LPT1:_x000d__x000a__x000d__x000a_[Desktop]_x000d__x000a_Wallpaper=(无)_x000d__x000a_TileWallpaper=0_x000d_ 26 63" xfId="2085"/>
    <cellStyle name="s]_x000d__x000a_load=_x000d__x000a_run=_x000d__x000a_NullPort=None_x000d__x000a_device=HP LaserJet 4 Plus,HPPCL5MS,LPT1:_x000d__x000a__x000d__x000a_[Desktop]_x000d__x000a_Wallpaper=(无)_x000d__x000a_TileWallpaper=0_x000d_ 26 64" xfId="2086"/>
    <cellStyle name="s]_x000d__x000a_load=_x000d__x000a_run=_x000d__x000a_NullPort=None_x000d__x000a_device=HP LaserJet 4 Plus,HPPCL5MS,LPT1:_x000d__x000a__x000d__x000a_[Desktop]_x000d__x000a_Wallpaper=(无)_x000d__x000a_TileWallpaper=0_x000d_ 26 65" xfId="2087"/>
    <cellStyle name="s]_x000d__x000a_load=_x000d__x000a_run=_x000d__x000a_NullPort=None_x000d__x000a_device=HP LaserJet 4 Plus,HPPCL5MS,LPT1:_x000d__x000a__x000d__x000a_[Desktop]_x000d__x000a_Wallpaper=(无)_x000d__x000a_TileWallpaper=0_x000d_ 26 66" xfId="2088"/>
    <cellStyle name="s]_x000d__x000a_load=_x000d__x000a_run=_x000d__x000a_NullPort=None_x000d__x000a_device=HP LaserJet 4 Plus,HPPCL5MS,LPT1:_x000d__x000a__x000d__x000a_[Desktop]_x000d__x000a_Wallpaper=(无)_x000d__x000a_TileWallpaper=0_x000d_ 26 67" xfId="2089"/>
    <cellStyle name="s]_x000d__x000a_load=_x000d__x000a_run=_x000d__x000a_NullPort=None_x000d__x000a_device=HP LaserJet 4 Plus,HPPCL5MS,LPT1:_x000d__x000a__x000d__x000a_[Desktop]_x000d__x000a_Wallpaper=(无)_x000d__x000a_TileWallpaper=0_x000d_ 26 68" xfId="2090"/>
    <cellStyle name="s]_x000d__x000a_load=_x000d__x000a_run=_x000d__x000a_NullPort=None_x000d__x000a_device=HP LaserJet 4 Plus,HPPCL5MS,LPT1:_x000d__x000a__x000d__x000a_[Desktop]_x000d__x000a_Wallpaper=(无)_x000d__x000a_TileWallpaper=0_x000d_ 26 69" xfId="2091"/>
    <cellStyle name="s]_x000d__x000a_load=_x000d__x000a_run=_x000d__x000a_NullPort=None_x000d__x000a_device=HP LaserJet 4 Plus,HPPCL5MS,LPT1:_x000d__x000a__x000d__x000a_[Desktop]_x000d__x000a_Wallpaper=(无)_x000d__x000a_TileWallpaper=0_x000d_ 26 7" xfId="2092"/>
    <cellStyle name="s]_x000d__x000a_load=_x000d__x000a_run=_x000d__x000a_NullPort=None_x000d__x000a_device=HP LaserJet 4 Plus,HPPCL5MS,LPT1:_x000d__x000a__x000d__x000a_[Desktop]_x000d__x000a_Wallpaper=(无)_x000d__x000a_TileWallpaper=0_x000d_ 26 70" xfId="2093"/>
    <cellStyle name="s]_x000d__x000a_load=_x000d__x000a_run=_x000d__x000a_NullPort=None_x000d__x000a_device=HP LaserJet 4 Plus,HPPCL5MS,LPT1:_x000d__x000a__x000d__x000a_[Desktop]_x000d__x000a_Wallpaper=(无)_x000d__x000a_TileWallpaper=0_x000d_ 26 71" xfId="2094"/>
    <cellStyle name="s]_x000d__x000a_load=_x000d__x000a_run=_x000d__x000a_NullPort=None_x000d__x000a_device=HP LaserJet 4 Plus,HPPCL5MS,LPT1:_x000d__x000a__x000d__x000a_[Desktop]_x000d__x000a_Wallpaper=(无)_x000d__x000a_TileWallpaper=0_x000d_ 26 72" xfId="2095"/>
    <cellStyle name="s]_x000d__x000a_load=_x000d__x000a_run=_x000d__x000a_NullPort=None_x000d__x000a_device=HP LaserJet 4 Plus,HPPCL5MS,LPT1:_x000d__x000a__x000d__x000a_[Desktop]_x000d__x000a_Wallpaper=(无)_x000d__x000a_TileWallpaper=0_x000d_ 26 73" xfId="2096"/>
    <cellStyle name="s]_x000d__x000a_load=_x000d__x000a_run=_x000d__x000a_NullPort=None_x000d__x000a_device=HP LaserJet 4 Plus,HPPCL5MS,LPT1:_x000d__x000a__x000d__x000a_[Desktop]_x000d__x000a_Wallpaper=(无)_x000d__x000a_TileWallpaper=0_x000d_ 26 74" xfId="2097"/>
    <cellStyle name="s]_x000d__x000a_load=_x000d__x000a_run=_x000d__x000a_NullPort=None_x000d__x000a_device=HP LaserJet 4 Plus,HPPCL5MS,LPT1:_x000d__x000a__x000d__x000a_[Desktop]_x000d__x000a_Wallpaper=(无)_x000d__x000a_TileWallpaper=0_x000d_ 26 75" xfId="2098"/>
    <cellStyle name="s]_x000d__x000a_load=_x000d__x000a_run=_x000d__x000a_NullPort=None_x000d__x000a_device=HP LaserJet 4 Plus,HPPCL5MS,LPT1:_x000d__x000a__x000d__x000a_[Desktop]_x000d__x000a_Wallpaper=(无)_x000d__x000a_TileWallpaper=0_x000d_ 26 76" xfId="2099"/>
    <cellStyle name="s]_x000d__x000a_load=_x000d__x000a_run=_x000d__x000a_NullPort=None_x000d__x000a_device=HP LaserJet 4 Plus,HPPCL5MS,LPT1:_x000d__x000a__x000d__x000a_[Desktop]_x000d__x000a_Wallpaper=(无)_x000d__x000a_TileWallpaper=0_x000d_ 26 77" xfId="2100"/>
    <cellStyle name="s]_x000d__x000a_load=_x000d__x000a_run=_x000d__x000a_NullPort=None_x000d__x000a_device=HP LaserJet 4 Plus,HPPCL5MS,LPT1:_x000d__x000a__x000d__x000a_[Desktop]_x000d__x000a_Wallpaper=(无)_x000d__x000a_TileWallpaper=0_x000d_ 26 78" xfId="2101"/>
    <cellStyle name="s]_x000d__x000a_load=_x000d__x000a_run=_x000d__x000a_NullPort=None_x000d__x000a_device=HP LaserJet 4 Plus,HPPCL5MS,LPT1:_x000d__x000a__x000d__x000a_[Desktop]_x000d__x000a_Wallpaper=(无)_x000d__x000a_TileWallpaper=0_x000d_ 26 79" xfId="2102"/>
    <cellStyle name="s]_x000d__x000a_load=_x000d__x000a_run=_x000d__x000a_NullPort=None_x000d__x000a_device=HP LaserJet 4 Plus,HPPCL5MS,LPT1:_x000d__x000a__x000d__x000a_[Desktop]_x000d__x000a_Wallpaper=(无)_x000d__x000a_TileWallpaper=0_x000d_ 26 8" xfId="2103"/>
    <cellStyle name="s]_x000d__x000a_load=_x000d__x000a_run=_x000d__x000a_NullPort=None_x000d__x000a_device=HP LaserJet 4 Plus,HPPCL5MS,LPT1:_x000d__x000a__x000d__x000a_[Desktop]_x000d__x000a_Wallpaper=(无)_x000d__x000a_TileWallpaper=0_x000d_ 26 80" xfId="2104"/>
    <cellStyle name="s]_x000d__x000a_load=_x000d__x000a_run=_x000d__x000a_NullPort=None_x000d__x000a_device=HP LaserJet 4 Plus,HPPCL5MS,LPT1:_x000d__x000a__x000d__x000a_[Desktop]_x000d__x000a_Wallpaper=(无)_x000d__x000a_TileWallpaper=0_x000d_ 26 9" xfId="2105"/>
    <cellStyle name="s]_x000d__x000a_load=_x000d__x000a_run=_x000d__x000a_NullPort=None_x000d__x000a_device=HP LaserJet 4 Plus,HPPCL5MS,LPT1:_x000d__x000a__x000d__x000a_[Desktop]_x000d__x000a_Wallpaper=(无)_x000d__x000a_TileWallpaper=0_x000d_ 27" xfId="2106"/>
    <cellStyle name="s]_x000d__x000a_load=_x000d__x000a_run=_x000d__x000a_NullPort=None_x000d__x000a_device=HP LaserJet 4 Plus,HPPCL5MS,LPT1:_x000d__x000a__x000d__x000a_[Desktop]_x000d__x000a_Wallpaper=(无)_x000d__x000a_TileWallpaper=0_x000d_ 27 10" xfId="2107"/>
    <cellStyle name="s]_x000d__x000a_load=_x000d__x000a_run=_x000d__x000a_NullPort=None_x000d__x000a_device=HP LaserJet 4 Plus,HPPCL5MS,LPT1:_x000d__x000a__x000d__x000a_[Desktop]_x000d__x000a_Wallpaper=(无)_x000d__x000a_TileWallpaper=0_x000d_ 27 11" xfId="2108"/>
    <cellStyle name="s]_x000d__x000a_load=_x000d__x000a_run=_x000d__x000a_NullPort=None_x000d__x000a_device=HP LaserJet 4 Plus,HPPCL5MS,LPT1:_x000d__x000a__x000d__x000a_[Desktop]_x000d__x000a_Wallpaper=(无)_x000d__x000a_TileWallpaper=0_x000d_ 27 12" xfId="2109"/>
    <cellStyle name="s]_x000d__x000a_load=_x000d__x000a_run=_x000d__x000a_NullPort=None_x000d__x000a_device=HP LaserJet 4 Plus,HPPCL5MS,LPT1:_x000d__x000a__x000d__x000a_[Desktop]_x000d__x000a_Wallpaper=(无)_x000d__x000a_TileWallpaper=0_x000d_ 27 13" xfId="2110"/>
    <cellStyle name="s]_x000d__x000a_load=_x000d__x000a_run=_x000d__x000a_NullPort=None_x000d__x000a_device=HP LaserJet 4 Plus,HPPCL5MS,LPT1:_x000d__x000a__x000d__x000a_[Desktop]_x000d__x000a_Wallpaper=(无)_x000d__x000a_TileWallpaper=0_x000d_ 27 14" xfId="2111"/>
    <cellStyle name="s]_x000d__x000a_load=_x000d__x000a_run=_x000d__x000a_NullPort=None_x000d__x000a_device=HP LaserJet 4 Plus,HPPCL5MS,LPT1:_x000d__x000a__x000d__x000a_[Desktop]_x000d__x000a_Wallpaper=(无)_x000d__x000a_TileWallpaper=0_x000d_ 27 15" xfId="2112"/>
    <cellStyle name="s]_x000d__x000a_load=_x000d__x000a_run=_x000d__x000a_NullPort=None_x000d__x000a_device=HP LaserJet 4 Plus,HPPCL5MS,LPT1:_x000d__x000a__x000d__x000a_[Desktop]_x000d__x000a_Wallpaper=(无)_x000d__x000a_TileWallpaper=0_x000d_ 27 16" xfId="2113"/>
    <cellStyle name="s]_x000d__x000a_load=_x000d__x000a_run=_x000d__x000a_NullPort=None_x000d__x000a_device=HP LaserJet 4 Plus,HPPCL5MS,LPT1:_x000d__x000a__x000d__x000a_[Desktop]_x000d__x000a_Wallpaper=(无)_x000d__x000a_TileWallpaper=0_x000d_ 27 17" xfId="2114"/>
    <cellStyle name="s]_x000d__x000a_load=_x000d__x000a_run=_x000d__x000a_NullPort=None_x000d__x000a_device=HP LaserJet 4 Plus,HPPCL5MS,LPT1:_x000d__x000a__x000d__x000a_[Desktop]_x000d__x000a_Wallpaper=(无)_x000d__x000a_TileWallpaper=0_x000d_ 27 18" xfId="2115"/>
    <cellStyle name="s]_x000d__x000a_load=_x000d__x000a_run=_x000d__x000a_NullPort=None_x000d__x000a_device=HP LaserJet 4 Plus,HPPCL5MS,LPT1:_x000d__x000a__x000d__x000a_[Desktop]_x000d__x000a_Wallpaper=(无)_x000d__x000a_TileWallpaper=0_x000d_ 27 19" xfId="2116"/>
    <cellStyle name="s]_x000d__x000a_load=_x000d__x000a_run=_x000d__x000a_NullPort=None_x000d__x000a_device=HP LaserJet 4 Plus,HPPCL5MS,LPT1:_x000d__x000a__x000d__x000a_[Desktop]_x000d__x000a_Wallpaper=(无)_x000d__x000a_TileWallpaper=0_x000d_ 27 2" xfId="2117"/>
    <cellStyle name="s]_x000d__x000a_load=_x000d__x000a_run=_x000d__x000a_NullPort=None_x000d__x000a_device=HP LaserJet 4 Plus,HPPCL5MS,LPT1:_x000d__x000a__x000d__x000a_[Desktop]_x000d__x000a_Wallpaper=(无)_x000d__x000a_TileWallpaper=0_x000d_ 27 20" xfId="2118"/>
    <cellStyle name="s]_x000d__x000a_load=_x000d__x000a_run=_x000d__x000a_NullPort=None_x000d__x000a_device=HP LaserJet 4 Plus,HPPCL5MS,LPT1:_x000d__x000a__x000d__x000a_[Desktop]_x000d__x000a_Wallpaper=(无)_x000d__x000a_TileWallpaper=0_x000d_ 27 21" xfId="2119"/>
    <cellStyle name="s]_x000d__x000a_load=_x000d__x000a_run=_x000d__x000a_NullPort=None_x000d__x000a_device=HP LaserJet 4 Plus,HPPCL5MS,LPT1:_x000d__x000a__x000d__x000a_[Desktop]_x000d__x000a_Wallpaper=(无)_x000d__x000a_TileWallpaper=0_x000d_ 27 22" xfId="2120"/>
    <cellStyle name="s]_x000d__x000a_load=_x000d__x000a_run=_x000d__x000a_NullPort=None_x000d__x000a_device=HP LaserJet 4 Plus,HPPCL5MS,LPT1:_x000d__x000a__x000d__x000a_[Desktop]_x000d__x000a_Wallpaper=(无)_x000d__x000a_TileWallpaper=0_x000d_ 27 23" xfId="2121"/>
    <cellStyle name="s]_x000d__x000a_load=_x000d__x000a_run=_x000d__x000a_NullPort=None_x000d__x000a_device=HP LaserJet 4 Plus,HPPCL5MS,LPT1:_x000d__x000a__x000d__x000a_[Desktop]_x000d__x000a_Wallpaper=(无)_x000d__x000a_TileWallpaper=0_x000d_ 27 24" xfId="2122"/>
    <cellStyle name="s]_x000d__x000a_load=_x000d__x000a_run=_x000d__x000a_NullPort=None_x000d__x000a_device=HP LaserJet 4 Plus,HPPCL5MS,LPT1:_x000d__x000a__x000d__x000a_[Desktop]_x000d__x000a_Wallpaper=(无)_x000d__x000a_TileWallpaper=0_x000d_ 27 25" xfId="2123"/>
    <cellStyle name="s]_x000d__x000a_load=_x000d__x000a_run=_x000d__x000a_NullPort=None_x000d__x000a_device=HP LaserJet 4 Plus,HPPCL5MS,LPT1:_x000d__x000a__x000d__x000a_[Desktop]_x000d__x000a_Wallpaper=(无)_x000d__x000a_TileWallpaper=0_x000d_ 27 26" xfId="2124"/>
    <cellStyle name="s]_x000d__x000a_load=_x000d__x000a_run=_x000d__x000a_NullPort=None_x000d__x000a_device=HP LaserJet 4 Plus,HPPCL5MS,LPT1:_x000d__x000a__x000d__x000a_[Desktop]_x000d__x000a_Wallpaper=(无)_x000d__x000a_TileWallpaper=0_x000d_ 27 27" xfId="2125"/>
    <cellStyle name="s]_x000d__x000a_load=_x000d__x000a_run=_x000d__x000a_NullPort=None_x000d__x000a_device=HP LaserJet 4 Plus,HPPCL5MS,LPT1:_x000d__x000a__x000d__x000a_[Desktop]_x000d__x000a_Wallpaper=(无)_x000d__x000a_TileWallpaper=0_x000d_ 27 28" xfId="2126"/>
    <cellStyle name="s]_x000d__x000a_load=_x000d__x000a_run=_x000d__x000a_NullPort=None_x000d__x000a_device=HP LaserJet 4 Plus,HPPCL5MS,LPT1:_x000d__x000a__x000d__x000a_[Desktop]_x000d__x000a_Wallpaper=(无)_x000d__x000a_TileWallpaper=0_x000d_ 27 29" xfId="2127"/>
    <cellStyle name="s]_x000d__x000a_load=_x000d__x000a_run=_x000d__x000a_NullPort=None_x000d__x000a_device=HP LaserJet 4 Plus,HPPCL5MS,LPT1:_x000d__x000a__x000d__x000a_[Desktop]_x000d__x000a_Wallpaper=(无)_x000d__x000a_TileWallpaper=0_x000d_ 27 3" xfId="2128"/>
    <cellStyle name="s]_x000d__x000a_load=_x000d__x000a_run=_x000d__x000a_NullPort=None_x000d__x000a_device=HP LaserJet 4 Plus,HPPCL5MS,LPT1:_x000d__x000a__x000d__x000a_[Desktop]_x000d__x000a_Wallpaper=(无)_x000d__x000a_TileWallpaper=0_x000d_ 27 30" xfId="2129"/>
    <cellStyle name="s]_x000d__x000a_load=_x000d__x000a_run=_x000d__x000a_NullPort=None_x000d__x000a_device=HP LaserJet 4 Plus,HPPCL5MS,LPT1:_x000d__x000a__x000d__x000a_[Desktop]_x000d__x000a_Wallpaper=(无)_x000d__x000a_TileWallpaper=0_x000d_ 27 31" xfId="2130"/>
    <cellStyle name="s]_x000d__x000a_load=_x000d__x000a_run=_x000d__x000a_NullPort=None_x000d__x000a_device=HP LaserJet 4 Plus,HPPCL5MS,LPT1:_x000d__x000a__x000d__x000a_[Desktop]_x000d__x000a_Wallpaper=(无)_x000d__x000a_TileWallpaper=0_x000d_ 27 32" xfId="2131"/>
    <cellStyle name="s]_x000d__x000a_load=_x000d__x000a_run=_x000d__x000a_NullPort=None_x000d__x000a_device=HP LaserJet 4 Plus,HPPCL5MS,LPT1:_x000d__x000a__x000d__x000a_[Desktop]_x000d__x000a_Wallpaper=(无)_x000d__x000a_TileWallpaper=0_x000d_ 27 33" xfId="2132"/>
    <cellStyle name="s]_x000d__x000a_load=_x000d__x000a_run=_x000d__x000a_NullPort=None_x000d__x000a_device=HP LaserJet 4 Plus,HPPCL5MS,LPT1:_x000d__x000a__x000d__x000a_[Desktop]_x000d__x000a_Wallpaper=(无)_x000d__x000a_TileWallpaper=0_x000d_ 27 34" xfId="2133"/>
    <cellStyle name="s]_x000d__x000a_load=_x000d__x000a_run=_x000d__x000a_NullPort=None_x000d__x000a_device=HP LaserJet 4 Plus,HPPCL5MS,LPT1:_x000d__x000a__x000d__x000a_[Desktop]_x000d__x000a_Wallpaper=(无)_x000d__x000a_TileWallpaper=0_x000d_ 27 35" xfId="2134"/>
    <cellStyle name="s]_x000d__x000a_load=_x000d__x000a_run=_x000d__x000a_NullPort=None_x000d__x000a_device=HP LaserJet 4 Plus,HPPCL5MS,LPT1:_x000d__x000a__x000d__x000a_[Desktop]_x000d__x000a_Wallpaper=(无)_x000d__x000a_TileWallpaper=0_x000d_ 27 36" xfId="2135"/>
    <cellStyle name="s]_x000d__x000a_load=_x000d__x000a_run=_x000d__x000a_NullPort=None_x000d__x000a_device=HP LaserJet 4 Plus,HPPCL5MS,LPT1:_x000d__x000a__x000d__x000a_[Desktop]_x000d__x000a_Wallpaper=(无)_x000d__x000a_TileWallpaper=0_x000d_ 27 37" xfId="2136"/>
    <cellStyle name="s]_x000d__x000a_load=_x000d__x000a_run=_x000d__x000a_NullPort=None_x000d__x000a_device=HP LaserJet 4 Plus,HPPCL5MS,LPT1:_x000d__x000a__x000d__x000a_[Desktop]_x000d__x000a_Wallpaper=(无)_x000d__x000a_TileWallpaper=0_x000d_ 27 38" xfId="2137"/>
    <cellStyle name="s]_x000d__x000a_load=_x000d__x000a_run=_x000d__x000a_NullPort=None_x000d__x000a_device=HP LaserJet 4 Plus,HPPCL5MS,LPT1:_x000d__x000a__x000d__x000a_[Desktop]_x000d__x000a_Wallpaper=(无)_x000d__x000a_TileWallpaper=0_x000d_ 27 39" xfId="2138"/>
    <cellStyle name="s]_x000d__x000a_load=_x000d__x000a_run=_x000d__x000a_NullPort=None_x000d__x000a_device=HP LaserJet 4 Plus,HPPCL5MS,LPT1:_x000d__x000a__x000d__x000a_[Desktop]_x000d__x000a_Wallpaper=(无)_x000d__x000a_TileWallpaper=0_x000d_ 27 4" xfId="2139"/>
    <cellStyle name="s]_x000d__x000a_load=_x000d__x000a_run=_x000d__x000a_NullPort=None_x000d__x000a_device=HP LaserJet 4 Plus,HPPCL5MS,LPT1:_x000d__x000a__x000d__x000a_[Desktop]_x000d__x000a_Wallpaper=(无)_x000d__x000a_TileWallpaper=0_x000d_ 27 40" xfId="2140"/>
    <cellStyle name="s]_x000d__x000a_load=_x000d__x000a_run=_x000d__x000a_NullPort=None_x000d__x000a_device=HP LaserJet 4 Plus,HPPCL5MS,LPT1:_x000d__x000a__x000d__x000a_[Desktop]_x000d__x000a_Wallpaper=(无)_x000d__x000a_TileWallpaper=0_x000d_ 27 41" xfId="2141"/>
    <cellStyle name="s]_x000d__x000a_load=_x000d__x000a_run=_x000d__x000a_NullPort=None_x000d__x000a_device=HP LaserJet 4 Plus,HPPCL5MS,LPT1:_x000d__x000a__x000d__x000a_[Desktop]_x000d__x000a_Wallpaper=(无)_x000d__x000a_TileWallpaper=0_x000d_ 27 42" xfId="2142"/>
    <cellStyle name="s]_x000d__x000a_load=_x000d__x000a_run=_x000d__x000a_NullPort=None_x000d__x000a_device=HP LaserJet 4 Plus,HPPCL5MS,LPT1:_x000d__x000a__x000d__x000a_[Desktop]_x000d__x000a_Wallpaper=(无)_x000d__x000a_TileWallpaper=0_x000d_ 27 43" xfId="2143"/>
    <cellStyle name="s]_x000d__x000a_load=_x000d__x000a_run=_x000d__x000a_NullPort=None_x000d__x000a_device=HP LaserJet 4 Plus,HPPCL5MS,LPT1:_x000d__x000a__x000d__x000a_[Desktop]_x000d__x000a_Wallpaper=(无)_x000d__x000a_TileWallpaper=0_x000d_ 27 44" xfId="2144"/>
    <cellStyle name="s]_x000d__x000a_load=_x000d__x000a_run=_x000d__x000a_NullPort=None_x000d__x000a_device=HP LaserJet 4 Plus,HPPCL5MS,LPT1:_x000d__x000a__x000d__x000a_[Desktop]_x000d__x000a_Wallpaper=(无)_x000d__x000a_TileWallpaper=0_x000d_ 27 45" xfId="2145"/>
    <cellStyle name="s]_x000d__x000a_load=_x000d__x000a_run=_x000d__x000a_NullPort=None_x000d__x000a_device=HP LaserJet 4 Plus,HPPCL5MS,LPT1:_x000d__x000a__x000d__x000a_[Desktop]_x000d__x000a_Wallpaper=(无)_x000d__x000a_TileWallpaper=0_x000d_ 27 46" xfId="2146"/>
    <cellStyle name="s]_x000d__x000a_load=_x000d__x000a_run=_x000d__x000a_NullPort=None_x000d__x000a_device=HP LaserJet 4 Plus,HPPCL5MS,LPT1:_x000d__x000a__x000d__x000a_[Desktop]_x000d__x000a_Wallpaper=(无)_x000d__x000a_TileWallpaper=0_x000d_ 27 47" xfId="2147"/>
    <cellStyle name="s]_x000d__x000a_load=_x000d__x000a_run=_x000d__x000a_NullPort=None_x000d__x000a_device=HP LaserJet 4 Plus,HPPCL5MS,LPT1:_x000d__x000a__x000d__x000a_[Desktop]_x000d__x000a_Wallpaper=(无)_x000d__x000a_TileWallpaper=0_x000d_ 27 48" xfId="2148"/>
    <cellStyle name="s]_x000d__x000a_load=_x000d__x000a_run=_x000d__x000a_NullPort=None_x000d__x000a_device=HP LaserJet 4 Plus,HPPCL5MS,LPT1:_x000d__x000a__x000d__x000a_[Desktop]_x000d__x000a_Wallpaper=(无)_x000d__x000a_TileWallpaper=0_x000d_ 27 49" xfId="2149"/>
    <cellStyle name="s]_x000d__x000a_load=_x000d__x000a_run=_x000d__x000a_NullPort=None_x000d__x000a_device=HP LaserJet 4 Plus,HPPCL5MS,LPT1:_x000d__x000a__x000d__x000a_[Desktop]_x000d__x000a_Wallpaper=(无)_x000d__x000a_TileWallpaper=0_x000d_ 27 5" xfId="2150"/>
    <cellStyle name="s]_x000d__x000a_load=_x000d__x000a_run=_x000d__x000a_NullPort=None_x000d__x000a_device=HP LaserJet 4 Plus,HPPCL5MS,LPT1:_x000d__x000a__x000d__x000a_[Desktop]_x000d__x000a_Wallpaper=(无)_x000d__x000a_TileWallpaper=0_x000d_ 27 50" xfId="2151"/>
    <cellStyle name="s]_x000d__x000a_load=_x000d__x000a_run=_x000d__x000a_NullPort=None_x000d__x000a_device=HP LaserJet 4 Plus,HPPCL5MS,LPT1:_x000d__x000a__x000d__x000a_[Desktop]_x000d__x000a_Wallpaper=(无)_x000d__x000a_TileWallpaper=0_x000d_ 27 51" xfId="2152"/>
    <cellStyle name="s]_x000d__x000a_load=_x000d__x000a_run=_x000d__x000a_NullPort=None_x000d__x000a_device=HP LaserJet 4 Plus,HPPCL5MS,LPT1:_x000d__x000a__x000d__x000a_[Desktop]_x000d__x000a_Wallpaper=(无)_x000d__x000a_TileWallpaper=0_x000d_ 27 52" xfId="2153"/>
    <cellStyle name="s]_x000d__x000a_load=_x000d__x000a_run=_x000d__x000a_NullPort=None_x000d__x000a_device=HP LaserJet 4 Plus,HPPCL5MS,LPT1:_x000d__x000a__x000d__x000a_[Desktop]_x000d__x000a_Wallpaper=(无)_x000d__x000a_TileWallpaper=0_x000d_ 27 53" xfId="2154"/>
    <cellStyle name="s]_x000d__x000a_load=_x000d__x000a_run=_x000d__x000a_NullPort=None_x000d__x000a_device=HP LaserJet 4 Plus,HPPCL5MS,LPT1:_x000d__x000a__x000d__x000a_[Desktop]_x000d__x000a_Wallpaper=(无)_x000d__x000a_TileWallpaper=0_x000d_ 27 54" xfId="2155"/>
    <cellStyle name="s]_x000d__x000a_load=_x000d__x000a_run=_x000d__x000a_NullPort=None_x000d__x000a_device=HP LaserJet 4 Plus,HPPCL5MS,LPT1:_x000d__x000a__x000d__x000a_[Desktop]_x000d__x000a_Wallpaper=(无)_x000d__x000a_TileWallpaper=0_x000d_ 27 55" xfId="2156"/>
    <cellStyle name="s]_x000d__x000a_load=_x000d__x000a_run=_x000d__x000a_NullPort=None_x000d__x000a_device=HP LaserJet 4 Plus,HPPCL5MS,LPT1:_x000d__x000a__x000d__x000a_[Desktop]_x000d__x000a_Wallpaper=(无)_x000d__x000a_TileWallpaper=0_x000d_ 27 56" xfId="2157"/>
    <cellStyle name="s]_x000d__x000a_load=_x000d__x000a_run=_x000d__x000a_NullPort=None_x000d__x000a_device=HP LaserJet 4 Plus,HPPCL5MS,LPT1:_x000d__x000a__x000d__x000a_[Desktop]_x000d__x000a_Wallpaper=(无)_x000d__x000a_TileWallpaper=0_x000d_ 27 57" xfId="2158"/>
    <cellStyle name="s]_x000d__x000a_load=_x000d__x000a_run=_x000d__x000a_NullPort=None_x000d__x000a_device=HP LaserJet 4 Plus,HPPCL5MS,LPT1:_x000d__x000a__x000d__x000a_[Desktop]_x000d__x000a_Wallpaper=(无)_x000d__x000a_TileWallpaper=0_x000d_ 27 58" xfId="2159"/>
    <cellStyle name="s]_x000d__x000a_load=_x000d__x000a_run=_x000d__x000a_NullPort=None_x000d__x000a_device=HP LaserJet 4 Plus,HPPCL5MS,LPT1:_x000d__x000a__x000d__x000a_[Desktop]_x000d__x000a_Wallpaper=(无)_x000d__x000a_TileWallpaper=0_x000d_ 27 59" xfId="2160"/>
    <cellStyle name="s]_x000d__x000a_load=_x000d__x000a_run=_x000d__x000a_NullPort=None_x000d__x000a_device=HP LaserJet 4 Plus,HPPCL5MS,LPT1:_x000d__x000a__x000d__x000a_[Desktop]_x000d__x000a_Wallpaper=(无)_x000d__x000a_TileWallpaper=0_x000d_ 27 6" xfId="2161"/>
    <cellStyle name="s]_x000d__x000a_load=_x000d__x000a_run=_x000d__x000a_NullPort=None_x000d__x000a_device=HP LaserJet 4 Plus,HPPCL5MS,LPT1:_x000d__x000a__x000d__x000a_[Desktop]_x000d__x000a_Wallpaper=(无)_x000d__x000a_TileWallpaper=0_x000d_ 27 60" xfId="2162"/>
    <cellStyle name="s]_x000d__x000a_load=_x000d__x000a_run=_x000d__x000a_NullPort=None_x000d__x000a_device=HP LaserJet 4 Plus,HPPCL5MS,LPT1:_x000d__x000a__x000d__x000a_[Desktop]_x000d__x000a_Wallpaper=(无)_x000d__x000a_TileWallpaper=0_x000d_ 27 61" xfId="2163"/>
    <cellStyle name="s]_x000d__x000a_load=_x000d__x000a_run=_x000d__x000a_NullPort=None_x000d__x000a_device=HP LaserJet 4 Plus,HPPCL5MS,LPT1:_x000d__x000a__x000d__x000a_[Desktop]_x000d__x000a_Wallpaper=(无)_x000d__x000a_TileWallpaper=0_x000d_ 27 62" xfId="2164"/>
    <cellStyle name="s]_x000d__x000a_load=_x000d__x000a_run=_x000d__x000a_NullPort=None_x000d__x000a_device=HP LaserJet 4 Plus,HPPCL5MS,LPT1:_x000d__x000a__x000d__x000a_[Desktop]_x000d__x000a_Wallpaper=(无)_x000d__x000a_TileWallpaper=0_x000d_ 27 63" xfId="2165"/>
    <cellStyle name="s]_x000d__x000a_load=_x000d__x000a_run=_x000d__x000a_NullPort=None_x000d__x000a_device=HP LaserJet 4 Plus,HPPCL5MS,LPT1:_x000d__x000a__x000d__x000a_[Desktop]_x000d__x000a_Wallpaper=(无)_x000d__x000a_TileWallpaper=0_x000d_ 27 64" xfId="2166"/>
    <cellStyle name="s]_x000d__x000a_load=_x000d__x000a_run=_x000d__x000a_NullPort=None_x000d__x000a_device=HP LaserJet 4 Plus,HPPCL5MS,LPT1:_x000d__x000a__x000d__x000a_[Desktop]_x000d__x000a_Wallpaper=(无)_x000d__x000a_TileWallpaper=0_x000d_ 27 65" xfId="2167"/>
    <cellStyle name="s]_x000d__x000a_load=_x000d__x000a_run=_x000d__x000a_NullPort=None_x000d__x000a_device=HP LaserJet 4 Plus,HPPCL5MS,LPT1:_x000d__x000a__x000d__x000a_[Desktop]_x000d__x000a_Wallpaper=(无)_x000d__x000a_TileWallpaper=0_x000d_ 27 66" xfId="2168"/>
    <cellStyle name="s]_x000d__x000a_load=_x000d__x000a_run=_x000d__x000a_NullPort=None_x000d__x000a_device=HP LaserJet 4 Plus,HPPCL5MS,LPT1:_x000d__x000a__x000d__x000a_[Desktop]_x000d__x000a_Wallpaper=(无)_x000d__x000a_TileWallpaper=0_x000d_ 27 67" xfId="2169"/>
    <cellStyle name="s]_x000d__x000a_load=_x000d__x000a_run=_x000d__x000a_NullPort=None_x000d__x000a_device=HP LaserJet 4 Plus,HPPCL5MS,LPT1:_x000d__x000a__x000d__x000a_[Desktop]_x000d__x000a_Wallpaper=(无)_x000d__x000a_TileWallpaper=0_x000d_ 27 68" xfId="2170"/>
    <cellStyle name="s]_x000d__x000a_load=_x000d__x000a_run=_x000d__x000a_NullPort=None_x000d__x000a_device=HP LaserJet 4 Plus,HPPCL5MS,LPT1:_x000d__x000a__x000d__x000a_[Desktop]_x000d__x000a_Wallpaper=(无)_x000d__x000a_TileWallpaper=0_x000d_ 27 69" xfId="2171"/>
    <cellStyle name="s]_x000d__x000a_load=_x000d__x000a_run=_x000d__x000a_NullPort=None_x000d__x000a_device=HP LaserJet 4 Plus,HPPCL5MS,LPT1:_x000d__x000a__x000d__x000a_[Desktop]_x000d__x000a_Wallpaper=(无)_x000d__x000a_TileWallpaper=0_x000d_ 27 7" xfId="2172"/>
    <cellStyle name="s]_x000d__x000a_load=_x000d__x000a_run=_x000d__x000a_NullPort=None_x000d__x000a_device=HP LaserJet 4 Plus,HPPCL5MS,LPT1:_x000d__x000a__x000d__x000a_[Desktop]_x000d__x000a_Wallpaper=(无)_x000d__x000a_TileWallpaper=0_x000d_ 27 70" xfId="2173"/>
    <cellStyle name="s]_x000d__x000a_load=_x000d__x000a_run=_x000d__x000a_NullPort=None_x000d__x000a_device=HP LaserJet 4 Plus,HPPCL5MS,LPT1:_x000d__x000a__x000d__x000a_[Desktop]_x000d__x000a_Wallpaper=(无)_x000d__x000a_TileWallpaper=0_x000d_ 27 71" xfId="2174"/>
    <cellStyle name="s]_x000d__x000a_load=_x000d__x000a_run=_x000d__x000a_NullPort=None_x000d__x000a_device=HP LaserJet 4 Plus,HPPCL5MS,LPT1:_x000d__x000a__x000d__x000a_[Desktop]_x000d__x000a_Wallpaper=(无)_x000d__x000a_TileWallpaper=0_x000d_ 27 72" xfId="2175"/>
    <cellStyle name="s]_x000d__x000a_load=_x000d__x000a_run=_x000d__x000a_NullPort=None_x000d__x000a_device=HP LaserJet 4 Plus,HPPCL5MS,LPT1:_x000d__x000a__x000d__x000a_[Desktop]_x000d__x000a_Wallpaper=(无)_x000d__x000a_TileWallpaper=0_x000d_ 27 73" xfId="2176"/>
    <cellStyle name="s]_x000d__x000a_load=_x000d__x000a_run=_x000d__x000a_NullPort=None_x000d__x000a_device=HP LaserJet 4 Plus,HPPCL5MS,LPT1:_x000d__x000a__x000d__x000a_[Desktop]_x000d__x000a_Wallpaper=(无)_x000d__x000a_TileWallpaper=0_x000d_ 27 74" xfId="2177"/>
    <cellStyle name="s]_x000d__x000a_load=_x000d__x000a_run=_x000d__x000a_NullPort=None_x000d__x000a_device=HP LaserJet 4 Plus,HPPCL5MS,LPT1:_x000d__x000a__x000d__x000a_[Desktop]_x000d__x000a_Wallpaper=(无)_x000d__x000a_TileWallpaper=0_x000d_ 27 75" xfId="2178"/>
    <cellStyle name="s]_x000d__x000a_load=_x000d__x000a_run=_x000d__x000a_NullPort=None_x000d__x000a_device=HP LaserJet 4 Plus,HPPCL5MS,LPT1:_x000d__x000a__x000d__x000a_[Desktop]_x000d__x000a_Wallpaper=(无)_x000d__x000a_TileWallpaper=0_x000d_ 27 76" xfId="2179"/>
    <cellStyle name="s]_x000d__x000a_load=_x000d__x000a_run=_x000d__x000a_NullPort=None_x000d__x000a_device=HP LaserJet 4 Plus,HPPCL5MS,LPT1:_x000d__x000a__x000d__x000a_[Desktop]_x000d__x000a_Wallpaper=(无)_x000d__x000a_TileWallpaper=0_x000d_ 27 77" xfId="2180"/>
    <cellStyle name="s]_x000d__x000a_load=_x000d__x000a_run=_x000d__x000a_NullPort=None_x000d__x000a_device=HP LaserJet 4 Plus,HPPCL5MS,LPT1:_x000d__x000a__x000d__x000a_[Desktop]_x000d__x000a_Wallpaper=(无)_x000d__x000a_TileWallpaper=0_x000d_ 27 78" xfId="2181"/>
    <cellStyle name="s]_x000d__x000a_load=_x000d__x000a_run=_x000d__x000a_NullPort=None_x000d__x000a_device=HP LaserJet 4 Plus,HPPCL5MS,LPT1:_x000d__x000a__x000d__x000a_[Desktop]_x000d__x000a_Wallpaper=(无)_x000d__x000a_TileWallpaper=0_x000d_ 27 79" xfId="2182"/>
    <cellStyle name="s]_x000d__x000a_load=_x000d__x000a_run=_x000d__x000a_NullPort=None_x000d__x000a_device=HP LaserJet 4 Plus,HPPCL5MS,LPT1:_x000d__x000a__x000d__x000a_[Desktop]_x000d__x000a_Wallpaper=(无)_x000d__x000a_TileWallpaper=0_x000d_ 27 8" xfId="2183"/>
    <cellStyle name="s]_x000d__x000a_load=_x000d__x000a_run=_x000d__x000a_NullPort=None_x000d__x000a_device=HP LaserJet 4 Plus,HPPCL5MS,LPT1:_x000d__x000a__x000d__x000a_[Desktop]_x000d__x000a_Wallpaper=(无)_x000d__x000a_TileWallpaper=0_x000d_ 27 80" xfId="2184"/>
    <cellStyle name="s]_x000d__x000a_load=_x000d__x000a_run=_x000d__x000a_NullPort=None_x000d__x000a_device=HP LaserJet 4 Plus,HPPCL5MS,LPT1:_x000d__x000a__x000d__x000a_[Desktop]_x000d__x000a_Wallpaper=(无)_x000d__x000a_TileWallpaper=0_x000d_ 27 9" xfId="2185"/>
    <cellStyle name="s]_x000d__x000a_load=_x000d__x000a_run=_x000d__x000a_NullPort=None_x000d__x000a_device=HP LaserJet 4 Plus,HPPCL5MS,LPT1:_x000d__x000a__x000d__x000a_[Desktop]_x000d__x000a_Wallpaper=(无)_x000d__x000a_TileWallpaper=0_x000d_ 28" xfId="2186"/>
    <cellStyle name="s]_x000d__x000a_load=_x000d__x000a_run=_x000d__x000a_NullPort=None_x000d__x000a_device=HP LaserJet 4 Plus,HPPCL5MS,LPT1:_x000d__x000a__x000d__x000a_[Desktop]_x000d__x000a_Wallpaper=(无)_x000d__x000a_TileWallpaper=0_x000d_ 28 10" xfId="2187"/>
    <cellStyle name="s]_x000d__x000a_load=_x000d__x000a_run=_x000d__x000a_NullPort=None_x000d__x000a_device=HP LaserJet 4 Plus,HPPCL5MS,LPT1:_x000d__x000a__x000d__x000a_[Desktop]_x000d__x000a_Wallpaper=(无)_x000d__x000a_TileWallpaper=0_x000d_ 28 11" xfId="2188"/>
    <cellStyle name="s]_x000d__x000a_load=_x000d__x000a_run=_x000d__x000a_NullPort=None_x000d__x000a_device=HP LaserJet 4 Plus,HPPCL5MS,LPT1:_x000d__x000a__x000d__x000a_[Desktop]_x000d__x000a_Wallpaper=(无)_x000d__x000a_TileWallpaper=0_x000d_ 28 12" xfId="2189"/>
    <cellStyle name="s]_x000d__x000a_load=_x000d__x000a_run=_x000d__x000a_NullPort=None_x000d__x000a_device=HP LaserJet 4 Plus,HPPCL5MS,LPT1:_x000d__x000a__x000d__x000a_[Desktop]_x000d__x000a_Wallpaper=(无)_x000d__x000a_TileWallpaper=0_x000d_ 28 13" xfId="2190"/>
    <cellStyle name="s]_x000d__x000a_load=_x000d__x000a_run=_x000d__x000a_NullPort=None_x000d__x000a_device=HP LaserJet 4 Plus,HPPCL5MS,LPT1:_x000d__x000a__x000d__x000a_[Desktop]_x000d__x000a_Wallpaper=(无)_x000d__x000a_TileWallpaper=0_x000d_ 28 14" xfId="2191"/>
    <cellStyle name="s]_x000d__x000a_load=_x000d__x000a_run=_x000d__x000a_NullPort=None_x000d__x000a_device=HP LaserJet 4 Plus,HPPCL5MS,LPT1:_x000d__x000a__x000d__x000a_[Desktop]_x000d__x000a_Wallpaper=(无)_x000d__x000a_TileWallpaper=0_x000d_ 28 15" xfId="2192"/>
    <cellStyle name="s]_x000d__x000a_load=_x000d__x000a_run=_x000d__x000a_NullPort=None_x000d__x000a_device=HP LaserJet 4 Plus,HPPCL5MS,LPT1:_x000d__x000a__x000d__x000a_[Desktop]_x000d__x000a_Wallpaper=(无)_x000d__x000a_TileWallpaper=0_x000d_ 28 16" xfId="2193"/>
    <cellStyle name="s]_x000d__x000a_load=_x000d__x000a_run=_x000d__x000a_NullPort=None_x000d__x000a_device=HP LaserJet 4 Plus,HPPCL5MS,LPT1:_x000d__x000a__x000d__x000a_[Desktop]_x000d__x000a_Wallpaper=(无)_x000d__x000a_TileWallpaper=0_x000d_ 28 17" xfId="2194"/>
    <cellStyle name="s]_x000d__x000a_load=_x000d__x000a_run=_x000d__x000a_NullPort=None_x000d__x000a_device=HP LaserJet 4 Plus,HPPCL5MS,LPT1:_x000d__x000a__x000d__x000a_[Desktop]_x000d__x000a_Wallpaper=(无)_x000d__x000a_TileWallpaper=0_x000d_ 28 18" xfId="2195"/>
    <cellStyle name="s]_x000d__x000a_load=_x000d__x000a_run=_x000d__x000a_NullPort=None_x000d__x000a_device=HP LaserJet 4 Plus,HPPCL5MS,LPT1:_x000d__x000a__x000d__x000a_[Desktop]_x000d__x000a_Wallpaper=(无)_x000d__x000a_TileWallpaper=0_x000d_ 28 19" xfId="2196"/>
    <cellStyle name="s]_x000d__x000a_load=_x000d__x000a_run=_x000d__x000a_NullPort=None_x000d__x000a_device=HP LaserJet 4 Plus,HPPCL5MS,LPT1:_x000d__x000a__x000d__x000a_[Desktop]_x000d__x000a_Wallpaper=(无)_x000d__x000a_TileWallpaper=0_x000d_ 28 2" xfId="2197"/>
    <cellStyle name="s]_x000d__x000a_load=_x000d__x000a_run=_x000d__x000a_NullPort=None_x000d__x000a_device=HP LaserJet 4 Plus,HPPCL5MS,LPT1:_x000d__x000a__x000d__x000a_[Desktop]_x000d__x000a_Wallpaper=(无)_x000d__x000a_TileWallpaper=0_x000d_ 28 20" xfId="2198"/>
    <cellStyle name="s]_x000d__x000a_load=_x000d__x000a_run=_x000d__x000a_NullPort=None_x000d__x000a_device=HP LaserJet 4 Plus,HPPCL5MS,LPT1:_x000d__x000a__x000d__x000a_[Desktop]_x000d__x000a_Wallpaper=(无)_x000d__x000a_TileWallpaper=0_x000d_ 28 21" xfId="2199"/>
    <cellStyle name="s]_x000d__x000a_load=_x000d__x000a_run=_x000d__x000a_NullPort=None_x000d__x000a_device=HP LaserJet 4 Plus,HPPCL5MS,LPT1:_x000d__x000a__x000d__x000a_[Desktop]_x000d__x000a_Wallpaper=(无)_x000d__x000a_TileWallpaper=0_x000d_ 28 22" xfId="2200"/>
    <cellStyle name="s]_x000d__x000a_load=_x000d__x000a_run=_x000d__x000a_NullPort=None_x000d__x000a_device=HP LaserJet 4 Plus,HPPCL5MS,LPT1:_x000d__x000a__x000d__x000a_[Desktop]_x000d__x000a_Wallpaper=(无)_x000d__x000a_TileWallpaper=0_x000d_ 28 23" xfId="2201"/>
    <cellStyle name="s]_x000d__x000a_load=_x000d__x000a_run=_x000d__x000a_NullPort=None_x000d__x000a_device=HP LaserJet 4 Plus,HPPCL5MS,LPT1:_x000d__x000a__x000d__x000a_[Desktop]_x000d__x000a_Wallpaper=(无)_x000d__x000a_TileWallpaper=0_x000d_ 28 24" xfId="2202"/>
    <cellStyle name="s]_x000d__x000a_load=_x000d__x000a_run=_x000d__x000a_NullPort=None_x000d__x000a_device=HP LaserJet 4 Plus,HPPCL5MS,LPT1:_x000d__x000a__x000d__x000a_[Desktop]_x000d__x000a_Wallpaper=(无)_x000d__x000a_TileWallpaper=0_x000d_ 28 25" xfId="2203"/>
    <cellStyle name="s]_x000d__x000a_load=_x000d__x000a_run=_x000d__x000a_NullPort=None_x000d__x000a_device=HP LaserJet 4 Plus,HPPCL5MS,LPT1:_x000d__x000a__x000d__x000a_[Desktop]_x000d__x000a_Wallpaper=(无)_x000d__x000a_TileWallpaper=0_x000d_ 28 26" xfId="2204"/>
    <cellStyle name="s]_x000d__x000a_load=_x000d__x000a_run=_x000d__x000a_NullPort=None_x000d__x000a_device=HP LaserJet 4 Plus,HPPCL5MS,LPT1:_x000d__x000a__x000d__x000a_[Desktop]_x000d__x000a_Wallpaper=(无)_x000d__x000a_TileWallpaper=0_x000d_ 28 27" xfId="2205"/>
    <cellStyle name="s]_x000d__x000a_load=_x000d__x000a_run=_x000d__x000a_NullPort=None_x000d__x000a_device=HP LaserJet 4 Plus,HPPCL5MS,LPT1:_x000d__x000a__x000d__x000a_[Desktop]_x000d__x000a_Wallpaper=(无)_x000d__x000a_TileWallpaper=0_x000d_ 28 28" xfId="2206"/>
    <cellStyle name="s]_x000d__x000a_load=_x000d__x000a_run=_x000d__x000a_NullPort=None_x000d__x000a_device=HP LaserJet 4 Plus,HPPCL5MS,LPT1:_x000d__x000a__x000d__x000a_[Desktop]_x000d__x000a_Wallpaper=(无)_x000d__x000a_TileWallpaper=0_x000d_ 28 29" xfId="2207"/>
    <cellStyle name="s]_x000d__x000a_load=_x000d__x000a_run=_x000d__x000a_NullPort=None_x000d__x000a_device=HP LaserJet 4 Plus,HPPCL5MS,LPT1:_x000d__x000a__x000d__x000a_[Desktop]_x000d__x000a_Wallpaper=(无)_x000d__x000a_TileWallpaper=0_x000d_ 28 3" xfId="2208"/>
    <cellStyle name="s]_x000d__x000a_load=_x000d__x000a_run=_x000d__x000a_NullPort=None_x000d__x000a_device=HP LaserJet 4 Plus,HPPCL5MS,LPT1:_x000d__x000a__x000d__x000a_[Desktop]_x000d__x000a_Wallpaper=(无)_x000d__x000a_TileWallpaper=0_x000d_ 28 30" xfId="2209"/>
    <cellStyle name="s]_x000d__x000a_load=_x000d__x000a_run=_x000d__x000a_NullPort=None_x000d__x000a_device=HP LaserJet 4 Plus,HPPCL5MS,LPT1:_x000d__x000a__x000d__x000a_[Desktop]_x000d__x000a_Wallpaper=(无)_x000d__x000a_TileWallpaper=0_x000d_ 28 31" xfId="2210"/>
    <cellStyle name="s]_x000d__x000a_load=_x000d__x000a_run=_x000d__x000a_NullPort=None_x000d__x000a_device=HP LaserJet 4 Plus,HPPCL5MS,LPT1:_x000d__x000a__x000d__x000a_[Desktop]_x000d__x000a_Wallpaper=(无)_x000d__x000a_TileWallpaper=0_x000d_ 28 32" xfId="2211"/>
    <cellStyle name="s]_x000d__x000a_load=_x000d__x000a_run=_x000d__x000a_NullPort=None_x000d__x000a_device=HP LaserJet 4 Plus,HPPCL5MS,LPT1:_x000d__x000a__x000d__x000a_[Desktop]_x000d__x000a_Wallpaper=(无)_x000d__x000a_TileWallpaper=0_x000d_ 28 33" xfId="2212"/>
    <cellStyle name="s]_x000d__x000a_load=_x000d__x000a_run=_x000d__x000a_NullPort=None_x000d__x000a_device=HP LaserJet 4 Plus,HPPCL5MS,LPT1:_x000d__x000a__x000d__x000a_[Desktop]_x000d__x000a_Wallpaper=(无)_x000d__x000a_TileWallpaper=0_x000d_ 28 34" xfId="2213"/>
    <cellStyle name="s]_x000d__x000a_load=_x000d__x000a_run=_x000d__x000a_NullPort=None_x000d__x000a_device=HP LaserJet 4 Plus,HPPCL5MS,LPT1:_x000d__x000a__x000d__x000a_[Desktop]_x000d__x000a_Wallpaper=(无)_x000d__x000a_TileWallpaper=0_x000d_ 28 35" xfId="2214"/>
    <cellStyle name="s]_x000d__x000a_load=_x000d__x000a_run=_x000d__x000a_NullPort=None_x000d__x000a_device=HP LaserJet 4 Plus,HPPCL5MS,LPT1:_x000d__x000a__x000d__x000a_[Desktop]_x000d__x000a_Wallpaper=(无)_x000d__x000a_TileWallpaper=0_x000d_ 28 36" xfId="2215"/>
    <cellStyle name="s]_x000d__x000a_load=_x000d__x000a_run=_x000d__x000a_NullPort=None_x000d__x000a_device=HP LaserJet 4 Plus,HPPCL5MS,LPT1:_x000d__x000a__x000d__x000a_[Desktop]_x000d__x000a_Wallpaper=(无)_x000d__x000a_TileWallpaper=0_x000d_ 28 37" xfId="2216"/>
    <cellStyle name="s]_x000d__x000a_load=_x000d__x000a_run=_x000d__x000a_NullPort=None_x000d__x000a_device=HP LaserJet 4 Plus,HPPCL5MS,LPT1:_x000d__x000a__x000d__x000a_[Desktop]_x000d__x000a_Wallpaper=(无)_x000d__x000a_TileWallpaper=0_x000d_ 28 38" xfId="2217"/>
    <cellStyle name="s]_x000d__x000a_load=_x000d__x000a_run=_x000d__x000a_NullPort=None_x000d__x000a_device=HP LaserJet 4 Plus,HPPCL5MS,LPT1:_x000d__x000a__x000d__x000a_[Desktop]_x000d__x000a_Wallpaper=(无)_x000d__x000a_TileWallpaper=0_x000d_ 28 39" xfId="2218"/>
    <cellStyle name="s]_x000d__x000a_load=_x000d__x000a_run=_x000d__x000a_NullPort=None_x000d__x000a_device=HP LaserJet 4 Plus,HPPCL5MS,LPT1:_x000d__x000a__x000d__x000a_[Desktop]_x000d__x000a_Wallpaper=(无)_x000d__x000a_TileWallpaper=0_x000d_ 28 4" xfId="2219"/>
    <cellStyle name="s]_x000d__x000a_load=_x000d__x000a_run=_x000d__x000a_NullPort=None_x000d__x000a_device=HP LaserJet 4 Plus,HPPCL5MS,LPT1:_x000d__x000a__x000d__x000a_[Desktop]_x000d__x000a_Wallpaper=(无)_x000d__x000a_TileWallpaper=0_x000d_ 28 40" xfId="2220"/>
    <cellStyle name="s]_x000d__x000a_load=_x000d__x000a_run=_x000d__x000a_NullPort=None_x000d__x000a_device=HP LaserJet 4 Plus,HPPCL5MS,LPT1:_x000d__x000a__x000d__x000a_[Desktop]_x000d__x000a_Wallpaper=(无)_x000d__x000a_TileWallpaper=0_x000d_ 28 41" xfId="2221"/>
    <cellStyle name="s]_x000d__x000a_load=_x000d__x000a_run=_x000d__x000a_NullPort=None_x000d__x000a_device=HP LaserJet 4 Plus,HPPCL5MS,LPT1:_x000d__x000a__x000d__x000a_[Desktop]_x000d__x000a_Wallpaper=(无)_x000d__x000a_TileWallpaper=0_x000d_ 28 42" xfId="2222"/>
    <cellStyle name="s]_x000d__x000a_load=_x000d__x000a_run=_x000d__x000a_NullPort=None_x000d__x000a_device=HP LaserJet 4 Plus,HPPCL5MS,LPT1:_x000d__x000a__x000d__x000a_[Desktop]_x000d__x000a_Wallpaper=(无)_x000d__x000a_TileWallpaper=0_x000d_ 28 43" xfId="2223"/>
    <cellStyle name="s]_x000d__x000a_load=_x000d__x000a_run=_x000d__x000a_NullPort=None_x000d__x000a_device=HP LaserJet 4 Plus,HPPCL5MS,LPT1:_x000d__x000a__x000d__x000a_[Desktop]_x000d__x000a_Wallpaper=(无)_x000d__x000a_TileWallpaper=0_x000d_ 28 44" xfId="2224"/>
    <cellStyle name="s]_x000d__x000a_load=_x000d__x000a_run=_x000d__x000a_NullPort=None_x000d__x000a_device=HP LaserJet 4 Plus,HPPCL5MS,LPT1:_x000d__x000a__x000d__x000a_[Desktop]_x000d__x000a_Wallpaper=(无)_x000d__x000a_TileWallpaper=0_x000d_ 28 45" xfId="2225"/>
    <cellStyle name="s]_x000d__x000a_load=_x000d__x000a_run=_x000d__x000a_NullPort=None_x000d__x000a_device=HP LaserJet 4 Plus,HPPCL5MS,LPT1:_x000d__x000a__x000d__x000a_[Desktop]_x000d__x000a_Wallpaper=(无)_x000d__x000a_TileWallpaper=0_x000d_ 28 46" xfId="2226"/>
    <cellStyle name="s]_x000d__x000a_load=_x000d__x000a_run=_x000d__x000a_NullPort=None_x000d__x000a_device=HP LaserJet 4 Plus,HPPCL5MS,LPT1:_x000d__x000a__x000d__x000a_[Desktop]_x000d__x000a_Wallpaper=(无)_x000d__x000a_TileWallpaper=0_x000d_ 28 47" xfId="2227"/>
    <cellStyle name="s]_x000d__x000a_load=_x000d__x000a_run=_x000d__x000a_NullPort=None_x000d__x000a_device=HP LaserJet 4 Plus,HPPCL5MS,LPT1:_x000d__x000a__x000d__x000a_[Desktop]_x000d__x000a_Wallpaper=(无)_x000d__x000a_TileWallpaper=0_x000d_ 28 48" xfId="2228"/>
    <cellStyle name="s]_x000d__x000a_load=_x000d__x000a_run=_x000d__x000a_NullPort=None_x000d__x000a_device=HP LaserJet 4 Plus,HPPCL5MS,LPT1:_x000d__x000a__x000d__x000a_[Desktop]_x000d__x000a_Wallpaper=(无)_x000d__x000a_TileWallpaper=0_x000d_ 28 49" xfId="2229"/>
    <cellStyle name="s]_x000d__x000a_load=_x000d__x000a_run=_x000d__x000a_NullPort=None_x000d__x000a_device=HP LaserJet 4 Plus,HPPCL5MS,LPT1:_x000d__x000a__x000d__x000a_[Desktop]_x000d__x000a_Wallpaper=(无)_x000d__x000a_TileWallpaper=0_x000d_ 28 5" xfId="2230"/>
    <cellStyle name="s]_x000d__x000a_load=_x000d__x000a_run=_x000d__x000a_NullPort=None_x000d__x000a_device=HP LaserJet 4 Plus,HPPCL5MS,LPT1:_x000d__x000a__x000d__x000a_[Desktop]_x000d__x000a_Wallpaper=(无)_x000d__x000a_TileWallpaper=0_x000d_ 28 50" xfId="2231"/>
    <cellStyle name="s]_x000d__x000a_load=_x000d__x000a_run=_x000d__x000a_NullPort=None_x000d__x000a_device=HP LaserJet 4 Plus,HPPCL5MS,LPT1:_x000d__x000a__x000d__x000a_[Desktop]_x000d__x000a_Wallpaper=(无)_x000d__x000a_TileWallpaper=0_x000d_ 28 51" xfId="2232"/>
    <cellStyle name="s]_x000d__x000a_load=_x000d__x000a_run=_x000d__x000a_NullPort=None_x000d__x000a_device=HP LaserJet 4 Plus,HPPCL5MS,LPT1:_x000d__x000a__x000d__x000a_[Desktop]_x000d__x000a_Wallpaper=(无)_x000d__x000a_TileWallpaper=0_x000d_ 28 52" xfId="2233"/>
    <cellStyle name="s]_x000d__x000a_load=_x000d__x000a_run=_x000d__x000a_NullPort=None_x000d__x000a_device=HP LaserJet 4 Plus,HPPCL5MS,LPT1:_x000d__x000a__x000d__x000a_[Desktop]_x000d__x000a_Wallpaper=(无)_x000d__x000a_TileWallpaper=0_x000d_ 28 53" xfId="2234"/>
    <cellStyle name="s]_x000d__x000a_load=_x000d__x000a_run=_x000d__x000a_NullPort=None_x000d__x000a_device=HP LaserJet 4 Plus,HPPCL5MS,LPT1:_x000d__x000a__x000d__x000a_[Desktop]_x000d__x000a_Wallpaper=(无)_x000d__x000a_TileWallpaper=0_x000d_ 28 54" xfId="2235"/>
    <cellStyle name="s]_x000d__x000a_load=_x000d__x000a_run=_x000d__x000a_NullPort=None_x000d__x000a_device=HP LaserJet 4 Plus,HPPCL5MS,LPT1:_x000d__x000a__x000d__x000a_[Desktop]_x000d__x000a_Wallpaper=(无)_x000d__x000a_TileWallpaper=0_x000d_ 28 55" xfId="2236"/>
    <cellStyle name="s]_x000d__x000a_load=_x000d__x000a_run=_x000d__x000a_NullPort=None_x000d__x000a_device=HP LaserJet 4 Plus,HPPCL5MS,LPT1:_x000d__x000a__x000d__x000a_[Desktop]_x000d__x000a_Wallpaper=(无)_x000d__x000a_TileWallpaper=0_x000d_ 28 56" xfId="2237"/>
    <cellStyle name="s]_x000d__x000a_load=_x000d__x000a_run=_x000d__x000a_NullPort=None_x000d__x000a_device=HP LaserJet 4 Plus,HPPCL5MS,LPT1:_x000d__x000a__x000d__x000a_[Desktop]_x000d__x000a_Wallpaper=(无)_x000d__x000a_TileWallpaper=0_x000d_ 28 57" xfId="2238"/>
    <cellStyle name="s]_x000d__x000a_load=_x000d__x000a_run=_x000d__x000a_NullPort=None_x000d__x000a_device=HP LaserJet 4 Plus,HPPCL5MS,LPT1:_x000d__x000a__x000d__x000a_[Desktop]_x000d__x000a_Wallpaper=(无)_x000d__x000a_TileWallpaper=0_x000d_ 28 58" xfId="2239"/>
    <cellStyle name="s]_x000d__x000a_load=_x000d__x000a_run=_x000d__x000a_NullPort=None_x000d__x000a_device=HP LaserJet 4 Plus,HPPCL5MS,LPT1:_x000d__x000a__x000d__x000a_[Desktop]_x000d__x000a_Wallpaper=(无)_x000d__x000a_TileWallpaper=0_x000d_ 28 59" xfId="2240"/>
    <cellStyle name="s]_x000d__x000a_load=_x000d__x000a_run=_x000d__x000a_NullPort=None_x000d__x000a_device=HP LaserJet 4 Plus,HPPCL5MS,LPT1:_x000d__x000a__x000d__x000a_[Desktop]_x000d__x000a_Wallpaper=(无)_x000d__x000a_TileWallpaper=0_x000d_ 28 6" xfId="2241"/>
    <cellStyle name="s]_x000d__x000a_load=_x000d__x000a_run=_x000d__x000a_NullPort=None_x000d__x000a_device=HP LaserJet 4 Plus,HPPCL5MS,LPT1:_x000d__x000a__x000d__x000a_[Desktop]_x000d__x000a_Wallpaper=(无)_x000d__x000a_TileWallpaper=0_x000d_ 28 60" xfId="2242"/>
    <cellStyle name="s]_x000d__x000a_load=_x000d__x000a_run=_x000d__x000a_NullPort=None_x000d__x000a_device=HP LaserJet 4 Plus,HPPCL5MS,LPT1:_x000d__x000a__x000d__x000a_[Desktop]_x000d__x000a_Wallpaper=(无)_x000d__x000a_TileWallpaper=0_x000d_ 28 61" xfId="2243"/>
    <cellStyle name="s]_x000d__x000a_load=_x000d__x000a_run=_x000d__x000a_NullPort=None_x000d__x000a_device=HP LaserJet 4 Plus,HPPCL5MS,LPT1:_x000d__x000a__x000d__x000a_[Desktop]_x000d__x000a_Wallpaper=(无)_x000d__x000a_TileWallpaper=0_x000d_ 28 62" xfId="2244"/>
    <cellStyle name="s]_x000d__x000a_load=_x000d__x000a_run=_x000d__x000a_NullPort=None_x000d__x000a_device=HP LaserJet 4 Plus,HPPCL5MS,LPT1:_x000d__x000a__x000d__x000a_[Desktop]_x000d__x000a_Wallpaper=(无)_x000d__x000a_TileWallpaper=0_x000d_ 28 63" xfId="2245"/>
    <cellStyle name="s]_x000d__x000a_load=_x000d__x000a_run=_x000d__x000a_NullPort=None_x000d__x000a_device=HP LaserJet 4 Plus,HPPCL5MS,LPT1:_x000d__x000a__x000d__x000a_[Desktop]_x000d__x000a_Wallpaper=(无)_x000d__x000a_TileWallpaper=0_x000d_ 28 64" xfId="2246"/>
    <cellStyle name="s]_x000d__x000a_load=_x000d__x000a_run=_x000d__x000a_NullPort=None_x000d__x000a_device=HP LaserJet 4 Plus,HPPCL5MS,LPT1:_x000d__x000a__x000d__x000a_[Desktop]_x000d__x000a_Wallpaper=(无)_x000d__x000a_TileWallpaper=0_x000d_ 28 65" xfId="2247"/>
    <cellStyle name="s]_x000d__x000a_load=_x000d__x000a_run=_x000d__x000a_NullPort=None_x000d__x000a_device=HP LaserJet 4 Plus,HPPCL5MS,LPT1:_x000d__x000a__x000d__x000a_[Desktop]_x000d__x000a_Wallpaper=(无)_x000d__x000a_TileWallpaper=0_x000d_ 28 66" xfId="2248"/>
    <cellStyle name="s]_x000d__x000a_load=_x000d__x000a_run=_x000d__x000a_NullPort=None_x000d__x000a_device=HP LaserJet 4 Plus,HPPCL5MS,LPT1:_x000d__x000a__x000d__x000a_[Desktop]_x000d__x000a_Wallpaper=(无)_x000d__x000a_TileWallpaper=0_x000d_ 28 67" xfId="2249"/>
    <cellStyle name="s]_x000d__x000a_load=_x000d__x000a_run=_x000d__x000a_NullPort=None_x000d__x000a_device=HP LaserJet 4 Plus,HPPCL5MS,LPT1:_x000d__x000a__x000d__x000a_[Desktop]_x000d__x000a_Wallpaper=(无)_x000d__x000a_TileWallpaper=0_x000d_ 28 68" xfId="2250"/>
    <cellStyle name="s]_x000d__x000a_load=_x000d__x000a_run=_x000d__x000a_NullPort=None_x000d__x000a_device=HP LaserJet 4 Plus,HPPCL5MS,LPT1:_x000d__x000a__x000d__x000a_[Desktop]_x000d__x000a_Wallpaper=(无)_x000d__x000a_TileWallpaper=0_x000d_ 28 69" xfId="2251"/>
    <cellStyle name="s]_x000d__x000a_load=_x000d__x000a_run=_x000d__x000a_NullPort=None_x000d__x000a_device=HP LaserJet 4 Plus,HPPCL5MS,LPT1:_x000d__x000a__x000d__x000a_[Desktop]_x000d__x000a_Wallpaper=(无)_x000d__x000a_TileWallpaper=0_x000d_ 28 7" xfId="2252"/>
    <cellStyle name="s]_x000d__x000a_load=_x000d__x000a_run=_x000d__x000a_NullPort=None_x000d__x000a_device=HP LaserJet 4 Plus,HPPCL5MS,LPT1:_x000d__x000a__x000d__x000a_[Desktop]_x000d__x000a_Wallpaper=(无)_x000d__x000a_TileWallpaper=0_x000d_ 28 70" xfId="2253"/>
    <cellStyle name="s]_x000d__x000a_load=_x000d__x000a_run=_x000d__x000a_NullPort=None_x000d__x000a_device=HP LaserJet 4 Plus,HPPCL5MS,LPT1:_x000d__x000a__x000d__x000a_[Desktop]_x000d__x000a_Wallpaper=(无)_x000d__x000a_TileWallpaper=0_x000d_ 28 71" xfId="2254"/>
    <cellStyle name="s]_x000d__x000a_load=_x000d__x000a_run=_x000d__x000a_NullPort=None_x000d__x000a_device=HP LaserJet 4 Plus,HPPCL5MS,LPT1:_x000d__x000a__x000d__x000a_[Desktop]_x000d__x000a_Wallpaper=(无)_x000d__x000a_TileWallpaper=0_x000d_ 28 72" xfId="2255"/>
    <cellStyle name="s]_x000d__x000a_load=_x000d__x000a_run=_x000d__x000a_NullPort=None_x000d__x000a_device=HP LaserJet 4 Plus,HPPCL5MS,LPT1:_x000d__x000a__x000d__x000a_[Desktop]_x000d__x000a_Wallpaper=(无)_x000d__x000a_TileWallpaper=0_x000d_ 28 73" xfId="2256"/>
    <cellStyle name="s]_x000d__x000a_load=_x000d__x000a_run=_x000d__x000a_NullPort=None_x000d__x000a_device=HP LaserJet 4 Plus,HPPCL5MS,LPT1:_x000d__x000a__x000d__x000a_[Desktop]_x000d__x000a_Wallpaper=(无)_x000d__x000a_TileWallpaper=0_x000d_ 28 74" xfId="2257"/>
    <cellStyle name="s]_x000d__x000a_load=_x000d__x000a_run=_x000d__x000a_NullPort=None_x000d__x000a_device=HP LaserJet 4 Plus,HPPCL5MS,LPT1:_x000d__x000a__x000d__x000a_[Desktop]_x000d__x000a_Wallpaper=(无)_x000d__x000a_TileWallpaper=0_x000d_ 28 75" xfId="2258"/>
    <cellStyle name="s]_x000d__x000a_load=_x000d__x000a_run=_x000d__x000a_NullPort=None_x000d__x000a_device=HP LaserJet 4 Plus,HPPCL5MS,LPT1:_x000d__x000a__x000d__x000a_[Desktop]_x000d__x000a_Wallpaper=(无)_x000d__x000a_TileWallpaper=0_x000d_ 28 76" xfId="2259"/>
    <cellStyle name="s]_x000d__x000a_load=_x000d__x000a_run=_x000d__x000a_NullPort=None_x000d__x000a_device=HP LaserJet 4 Plus,HPPCL5MS,LPT1:_x000d__x000a__x000d__x000a_[Desktop]_x000d__x000a_Wallpaper=(无)_x000d__x000a_TileWallpaper=0_x000d_ 28 77" xfId="2260"/>
    <cellStyle name="s]_x000d__x000a_load=_x000d__x000a_run=_x000d__x000a_NullPort=None_x000d__x000a_device=HP LaserJet 4 Plus,HPPCL5MS,LPT1:_x000d__x000a__x000d__x000a_[Desktop]_x000d__x000a_Wallpaper=(无)_x000d__x000a_TileWallpaper=0_x000d_ 28 78" xfId="2261"/>
    <cellStyle name="s]_x000d__x000a_load=_x000d__x000a_run=_x000d__x000a_NullPort=None_x000d__x000a_device=HP LaserJet 4 Plus,HPPCL5MS,LPT1:_x000d__x000a__x000d__x000a_[Desktop]_x000d__x000a_Wallpaper=(无)_x000d__x000a_TileWallpaper=0_x000d_ 28 79" xfId="2262"/>
    <cellStyle name="s]_x000d__x000a_load=_x000d__x000a_run=_x000d__x000a_NullPort=None_x000d__x000a_device=HP LaserJet 4 Plus,HPPCL5MS,LPT1:_x000d__x000a__x000d__x000a_[Desktop]_x000d__x000a_Wallpaper=(无)_x000d__x000a_TileWallpaper=0_x000d_ 28 8" xfId="2263"/>
    <cellStyle name="s]_x000d__x000a_load=_x000d__x000a_run=_x000d__x000a_NullPort=None_x000d__x000a_device=HP LaserJet 4 Plus,HPPCL5MS,LPT1:_x000d__x000a__x000d__x000a_[Desktop]_x000d__x000a_Wallpaper=(无)_x000d__x000a_TileWallpaper=0_x000d_ 28 80" xfId="2264"/>
    <cellStyle name="s]_x000d__x000a_load=_x000d__x000a_run=_x000d__x000a_NullPort=None_x000d__x000a_device=HP LaserJet 4 Plus,HPPCL5MS,LPT1:_x000d__x000a__x000d__x000a_[Desktop]_x000d__x000a_Wallpaper=(无)_x000d__x000a_TileWallpaper=0_x000d_ 28 9" xfId="2265"/>
    <cellStyle name="s]_x000d__x000a_load=_x000d__x000a_run=_x000d__x000a_NullPort=None_x000d__x000a_device=HP LaserJet 4 Plus,HPPCL5MS,LPT1:_x000d__x000a__x000d__x000a_[Desktop]_x000d__x000a_Wallpaper=(无)_x000d__x000a_TileWallpaper=0_x000d_ 3" xfId="2266"/>
    <cellStyle name="s]_x000d__x000a_load=_x000d__x000a_run=_x000d__x000a_NullPort=None_x000d__x000a_device=HP LaserJet 4 Plus,HPPCL5MS,LPT1:_x000d__x000a__x000d__x000a_[Desktop]_x000d__x000a_Wallpaper=(无)_x000d__x000a_TileWallpaper=0_x000d_ 3 10" xfId="2267"/>
    <cellStyle name="s]_x000d__x000a_load=_x000d__x000a_run=_x000d__x000a_NullPort=None_x000d__x000a_device=HP LaserJet 4 Plus,HPPCL5MS,LPT1:_x000d__x000a__x000d__x000a_[Desktop]_x000d__x000a_Wallpaper=(无)_x000d__x000a_TileWallpaper=0_x000d_ 3 11" xfId="2268"/>
    <cellStyle name="s]_x000d__x000a_load=_x000d__x000a_run=_x000d__x000a_NullPort=None_x000d__x000a_device=HP LaserJet 4 Plus,HPPCL5MS,LPT1:_x000d__x000a__x000d__x000a_[Desktop]_x000d__x000a_Wallpaper=(无)_x000d__x000a_TileWallpaper=0_x000d_ 3 12" xfId="2269"/>
    <cellStyle name="s]_x000d__x000a_load=_x000d__x000a_run=_x000d__x000a_NullPort=None_x000d__x000a_device=HP LaserJet 4 Plus,HPPCL5MS,LPT1:_x000d__x000a__x000d__x000a_[Desktop]_x000d__x000a_Wallpaper=(无)_x000d__x000a_TileWallpaper=0_x000d_ 3 13" xfId="2270"/>
    <cellStyle name="s]_x000d__x000a_load=_x000d__x000a_run=_x000d__x000a_NullPort=None_x000d__x000a_device=HP LaserJet 4 Plus,HPPCL5MS,LPT1:_x000d__x000a__x000d__x000a_[Desktop]_x000d__x000a_Wallpaper=(无)_x000d__x000a_TileWallpaper=0_x000d_ 3 14" xfId="2271"/>
    <cellStyle name="s]_x000d__x000a_load=_x000d__x000a_run=_x000d__x000a_NullPort=None_x000d__x000a_device=HP LaserJet 4 Plus,HPPCL5MS,LPT1:_x000d__x000a__x000d__x000a_[Desktop]_x000d__x000a_Wallpaper=(无)_x000d__x000a_TileWallpaper=0_x000d_ 3 15" xfId="2272"/>
    <cellStyle name="s]_x000d__x000a_load=_x000d__x000a_run=_x000d__x000a_NullPort=None_x000d__x000a_device=HP LaserJet 4 Plus,HPPCL5MS,LPT1:_x000d__x000a__x000d__x000a_[Desktop]_x000d__x000a_Wallpaper=(无)_x000d__x000a_TileWallpaper=0_x000d_ 3 16" xfId="2273"/>
    <cellStyle name="s]_x000d__x000a_load=_x000d__x000a_run=_x000d__x000a_NullPort=None_x000d__x000a_device=HP LaserJet 4 Plus,HPPCL5MS,LPT1:_x000d__x000a__x000d__x000a_[Desktop]_x000d__x000a_Wallpaper=(无)_x000d__x000a_TileWallpaper=0_x000d_ 3 17" xfId="2274"/>
    <cellStyle name="s]_x000d__x000a_load=_x000d__x000a_run=_x000d__x000a_NullPort=None_x000d__x000a_device=HP LaserJet 4 Plus,HPPCL5MS,LPT1:_x000d__x000a__x000d__x000a_[Desktop]_x000d__x000a_Wallpaper=(无)_x000d__x000a_TileWallpaper=0_x000d_ 3 18" xfId="2275"/>
    <cellStyle name="s]_x000d__x000a_load=_x000d__x000a_run=_x000d__x000a_NullPort=None_x000d__x000a_device=HP LaserJet 4 Plus,HPPCL5MS,LPT1:_x000d__x000a__x000d__x000a_[Desktop]_x000d__x000a_Wallpaper=(无)_x000d__x000a_TileWallpaper=0_x000d_ 3 19" xfId="2276"/>
    <cellStyle name="s]_x000d__x000a_load=_x000d__x000a_run=_x000d__x000a_NullPort=None_x000d__x000a_device=HP LaserJet 4 Plus,HPPCL5MS,LPT1:_x000d__x000a__x000d__x000a_[Desktop]_x000d__x000a_Wallpaper=(无)_x000d__x000a_TileWallpaper=0_x000d_ 3 2" xfId="2277"/>
    <cellStyle name="s]_x000d__x000a_load=_x000d__x000a_run=_x000d__x000a_NullPort=None_x000d__x000a_device=HP LaserJet 4 Plus,HPPCL5MS,LPT1:_x000d__x000a__x000d__x000a_[Desktop]_x000d__x000a_Wallpaper=(无)_x000d__x000a_TileWallpaper=0_x000d_ 3 20" xfId="2278"/>
    <cellStyle name="s]_x000d__x000a_load=_x000d__x000a_run=_x000d__x000a_NullPort=None_x000d__x000a_device=HP LaserJet 4 Plus,HPPCL5MS,LPT1:_x000d__x000a__x000d__x000a_[Desktop]_x000d__x000a_Wallpaper=(无)_x000d__x000a_TileWallpaper=0_x000d_ 3 21" xfId="2279"/>
    <cellStyle name="s]_x000d__x000a_load=_x000d__x000a_run=_x000d__x000a_NullPort=None_x000d__x000a_device=HP LaserJet 4 Plus,HPPCL5MS,LPT1:_x000d__x000a__x000d__x000a_[Desktop]_x000d__x000a_Wallpaper=(无)_x000d__x000a_TileWallpaper=0_x000d_ 3 22" xfId="2280"/>
    <cellStyle name="s]_x000d__x000a_load=_x000d__x000a_run=_x000d__x000a_NullPort=None_x000d__x000a_device=HP LaserJet 4 Plus,HPPCL5MS,LPT1:_x000d__x000a__x000d__x000a_[Desktop]_x000d__x000a_Wallpaper=(无)_x000d__x000a_TileWallpaper=0_x000d_ 3 23" xfId="2281"/>
    <cellStyle name="s]_x000d__x000a_load=_x000d__x000a_run=_x000d__x000a_NullPort=None_x000d__x000a_device=HP LaserJet 4 Plus,HPPCL5MS,LPT1:_x000d__x000a__x000d__x000a_[Desktop]_x000d__x000a_Wallpaper=(无)_x000d__x000a_TileWallpaper=0_x000d_ 3 24" xfId="2282"/>
    <cellStyle name="s]_x000d__x000a_load=_x000d__x000a_run=_x000d__x000a_NullPort=None_x000d__x000a_device=HP LaserJet 4 Plus,HPPCL5MS,LPT1:_x000d__x000a__x000d__x000a_[Desktop]_x000d__x000a_Wallpaper=(无)_x000d__x000a_TileWallpaper=0_x000d_ 3 25" xfId="2283"/>
    <cellStyle name="s]_x000d__x000a_load=_x000d__x000a_run=_x000d__x000a_NullPort=None_x000d__x000a_device=HP LaserJet 4 Plus,HPPCL5MS,LPT1:_x000d__x000a__x000d__x000a_[Desktop]_x000d__x000a_Wallpaper=(无)_x000d__x000a_TileWallpaper=0_x000d_ 3 26" xfId="2284"/>
    <cellStyle name="s]_x000d__x000a_load=_x000d__x000a_run=_x000d__x000a_NullPort=None_x000d__x000a_device=HP LaserJet 4 Plus,HPPCL5MS,LPT1:_x000d__x000a__x000d__x000a_[Desktop]_x000d__x000a_Wallpaper=(无)_x000d__x000a_TileWallpaper=0_x000d_ 3 27" xfId="2285"/>
    <cellStyle name="s]_x000d__x000a_load=_x000d__x000a_run=_x000d__x000a_NullPort=None_x000d__x000a_device=HP LaserJet 4 Plus,HPPCL5MS,LPT1:_x000d__x000a__x000d__x000a_[Desktop]_x000d__x000a_Wallpaper=(无)_x000d__x000a_TileWallpaper=0_x000d_ 3 28" xfId="2286"/>
    <cellStyle name="s]_x000d__x000a_load=_x000d__x000a_run=_x000d__x000a_NullPort=None_x000d__x000a_device=HP LaserJet 4 Plus,HPPCL5MS,LPT1:_x000d__x000a__x000d__x000a_[Desktop]_x000d__x000a_Wallpaper=(无)_x000d__x000a_TileWallpaper=0_x000d_ 3 29" xfId="2287"/>
    <cellStyle name="s]_x000d__x000a_load=_x000d__x000a_run=_x000d__x000a_NullPort=None_x000d__x000a_device=HP LaserJet 4 Plus,HPPCL5MS,LPT1:_x000d__x000a__x000d__x000a_[Desktop]_x000d__x000a_Wallpaper=(无)_x000d__x000a_TileWallpaper=0_x000d_ 3 3" xfId="2288"/>
    <cellStyle name="s]_x000d__x000a_load=_x000d__x000a_run=_x000d__x000a_NullPort=None_x000d__x000a_device=HP LaserJet 4 Plus,HPPCL5MS,LPT1:_x000d__x000a__x000d__x000a_[Desktop]_x000d__x000a_Wallpaper=(无)_x000d__x000a_TileWallpaper=0_x000d_ 3 30" xfId="2289"/>
    <cellStyle name="s]_x000d__x000a_load=_x000d__x000a_run=_x000d__x000a_NullPort=None_x000d__x000a_device=HP LaserJet 4 Plus,HPPCL5MS,LPT1:_x000d__x000a__x000d__x000a_[Desktop]_x000d__x000a_Wallpaper=(无)_x000d__x000a_TileWallpaper=0_x000d_ 3 31" xfId="2290"/>
    <cellStyle name="s]_x000d__x000a_load=_x000d__x000a_run=_x000d__x000a_NullPort=None_x000d__x000a_device=HP LaserJet 4 Plus,HPPCL5MS,LPT1:_x000d__x000a__x000d__x000a_[Desktop]_x000d__x000a_Wallpaper=(无)_x000d__x000a_TileWallpaper=0_x000d_ 3 32" xfId="2291"/>
    <cellStyle name="s]_x000d__x000a_load=_x000d__x000a_run=_x000d__x000a_NullPort=None_x000d__x000a_device=HP LaserJet 4 Plus,HPPCL5MS,LPT1:_x000d__x000a__x000d__x000a_[Desktop]_x000d__x000a_Wallpaper=(无)_x000d__x000a_TileWallpaper=0_x000d_ 3 33" xfId="2292"/>
    <cellStyle name="s]_x000d__x000a_load=_x000d__x000a_run=_x000d__x000a_NullPort=None_x000d__x000a_device=HP LaserJet 4 Plus,HPPCL5MS,LPT1:_x000d__x000a__x000d__x000a_[Desktop]_x000d__x000a_Wallpaper=(无)_x000d__x000a_TileWallpaper=0_x000d_ 3 34" xfId="2293"/>
    <cellStyle name="s]_x000d__x000a_load=_x000d__x000a_run=_x000d__x000a_NullPort=None_x000d__x000a_device=HP LaserJet 4 Plus,HPPCL5MS,LPT1:_x000d__x000a__x000d__x000a_[Desktop]_x000d__x000a_Wallpaper=(无)_x000d__x000a_TileWallpaper=0_x000d_ 3 35" xfId="2294"/>
    <cellStyle name="s]_x000d__x000a_load=_x000d__x000a_run=_x000d__x000a_NullPort=None_x000d__x000a_device=HP LaserJet 4 Plus,HPPCL5MS,LPT1:_x000d__x000a__x000d__x000a_[Desktop]_x000d__x000a_Wallpaper=(无)_x000d__x000a_TileWallpaper=0_x000d_ 3 36" xfId="2295"/>
    <cellStyle name="s]_x000d__x000a_load=_x000d__x000a_run=_x000d__x000a_NullPort=None_x000d__x000a_device=HP LaserJet 4 Plus,HPPCL5MS,LPT1:_x000d__x000a__x000d__x000a_[Desktop]_x000d__x000a_Wallpaper=(无)_x000d__x000a_TileWallpaper=0_x000d_ 3 37" xfId="2296"/>
    <cellStyle name="s]_x000d__x000a_load=_x000d__x000a_run=_x000d__x000a_NullPort=None_x000d__x000a_device=HP LaserJet 4 Plus,HPPCL5MS,LPT1:_x000d__x000a__x000d__x000a_[Desktop]_x000d__x000a_Wallpaper=(无)_x000d__x000a_TileWallpaper=0_x000d_ 3 38" xfId="2297"/>
    <cellStyle name="s]_x000d__x000a_load=_x000d__x000a_run=_x000d__x000a_NullPort=None_x000d__x000a_device=HP LaserJet 4 Plus,HPPCL5MS,LPT1:_x000d__x000a__x000d__x000a_[Desktop]_x000d__x000a_Wallpaper=(无)_x000d__x000a_TileWallpaper=0_x000d_ 3 39" xfId="2298"/>
    <cellStyle name="s]_x000d__x000a_load=_x000d__x000a_run=_x000d__x000a_NullPort=None_x000d__x000a_device=HP LaserJet 4 Plus,HPPCL5MS,LPT1:_x000d__x000a__x000d__x000a_[Desktop]_x000d__x000a_Wallpaper=(无)_x000d__x000a_TileWallpaper=0_x000d_ 3 4" xfId="2299"/>
    <cellStyle name="s]_x000d__x000a_load=_x000d__x000a_run=_x000d__x000a_NullPort=None_x000d__x000a_device=HP LaserJet 4 Plus,HPPCL5MS,LPT1:_x000d__x000a__x000d__x000a_[Desktop]_x000d__x000a_Wallpaper=(无)_x000d__x000a_TileWallpaper=0_x000d_ 3 40" xfId="2300"/>
    <cellStyle name="s]_x000d__x000a_load=_x000d__x000a_run=_x000d__x000a_NullPort=None_x000d__x000a_device=HP LaserJet 4 Plus,HPPCL5MS,LPT1:_x000d__x000a__x000d__x000a_[Desktop]_x000d__x000a_Wallpaper=(无)_x000d__x000a_TileWallpaper=0_x000d_ 3 41" xfId="2301"/>
    <cellStyle name="s]_x000d__x000a_load=_x000d__x000a_run=_x000d__x000a_NullPort=None_x000d__x000a_device=HP LaserJet 4 Plus,HPPCL5MS,LPT1:_x000d__x000a__x000d__x000a_[Desktop]_x000d__x000a_Wallpaper=(无)_x000d__x000a_TileWallpaper=0_x000d_ 3 42" xfId="2302"/>
    <cellStyle name="s]_x000d__x000a_load=_x000d__x000a_run=_x000d__x000a_NullPort=None_x000d__x000a_device=HP LaserJet 4 Plus,HPPCL5MS,LPT1:_x000d__x000a__x000d__x000a_[Desktop]_x000d__x000a_Wallpaper=(无)_x000d__x000a_TileWallpaper=0_x000d_ 3 43" xfId="2303"/>
    <cellStyle name="s]_x000d__x000a_load=_x000d__x000a_run=_x000d__x000a_NullPort=None_x000d__x000a_device=HP LaserJet 4 Plus,HPPCL5MS,LPT1:_x000d__x000a__x000d__x000a_[Desktop]_x000d__x000a_Wallpaper=(无)_x000d__x000a_TileWallpaper=0_x000d_ 3 44" xfId="2304"/>
    <cellStyle name="s]_x000d__x000a_load=_x000d__x000a_run=_x000d__x000a_NullPort=None_x000d__x000a_device=HP LaserJet 4 Plus,HPPCL5MS,LPT1:_x000d__x000a__x000d__x000a_[Desktop]_x000d__x000a_Wallpaper=(无)_x000d__x000a_TileWallpaper=0_x000d_ 3 45" xfId="2305"/>
    <cellStyle name="s]_x000d__x000a_load=_x000d__x000a_run=_x000d__x000a_NullPort=None_x000d__x000a_device=HP LaserJet 4 Plus,HPPCL5MS,LPT1:_x000d__x000a__x000d__x000a_[Desktop]_x000d__x000a_Wallpaper=(无)_x000d__x000a_TileWallpaper=0_x000d_ 3 46" xfId="2306"/>
    <cellStyle name="s]_x000d__x000a_load=_x000d__x000a_run=_x000d__x000a_NullPort=None_x000d__x000a_device=HP LaserJet 4 Plus,HPPCL5MS,LPT1:_x000d__x000a__x000d__x000a_[Desktop]_x000d__x000a_Wallpaper=(无)_x000d__x000a_TileWallpaper=0_x000d_ 3 47" xfId="2307"/>
    <cellStyle name="s]_x000d__x000a_load=_x000d__x000a_run=_x000d__x000a_NullPort=None_x000d__x000a_device=HP LaserJet 4 Plus,HPPCL5MS,LPT1:_x000d__x000a__x000d__x000a_[Desktop]_x000d__x000a_Wallpaper=(无)_x000d__x000a_TileWallpaper=0_x000d_ 3 48" xfId="2308"/>
    <cellStyle name="s]_x000d__x000a_load=_x000d__x000a_run=_x000d__x000a_NullPort=None_x000d__x000a_device=HP LaserJet 4 Plus,HPPCL5MS,LPT1:_x000d__x000a__x000d__x000a_[Desktop]_x000d__x000a_Wallpaper=(无)_x000d__x000a_TileWallpaper=0_x000d_ 3 49" xfId="2309"/>
    <cellStyle name="s]_x000d__x000a_load=_x000d__x000a_run=_x000d__x000a_NullPort=None_x000d__x000a_device=HP LaserJet 4 Plus,HPPCL5MS,LPT1:_x000d__x000a__x000d__x000a_[Desktop]_x000d__x000a_Wallpaper=(无)_x000d__x000a_TileWallpaper=0_x000d_ 3 5" xfId="2310"/>
    <cellStyle name="s]_x000d__x000a_load=_x000d__x000a_run=_x000d__x000a_NullPort=None_x000d__x000a_device=HP LaserJet 4 Plus,HPPCL5MS,LPT1:_x000d__x000a__x000d__x000a_[Desktop]_x000d__x000a_Wallpaper=(无)_x000d__x000a_TileWallpaper=0_x000d_ 3 50" xfId="2311"/>
    <cellStyle name="s]_x000d__x000a_load=_x000d__x000a_run=_x000d__x000a_NullPort=None_x000d__x000a_device=HP LaserJet 4 Plus,HPPCL5MS,LPT1:_x000d__x000a__x000d__x000a_[Desktop]_x000d__x000a_Wallpaper=(无)_x000d__x000a_TileWallpaper=0_x000d_ 3 51" xfId="2312"/>
    <cellStyle name="s]_x000d__x000a_load=_x000d__x000a_run=_x000d__x000a_NullPort=None_x000d__x000a_device=HP LaserJet 4 Plus,HPPCL5MS,LPT1:_x000d__x000a__x000d__x000a_[Desktop]_x000d__x000a_Wallpaper=(无)_x000d__x000a_TileWallpaper=0_x000d_ 3 52" xfId="2313"/>
    <cellStyle name="s]_x000d__x000a_load=_x000d__x000a_run=_x000d__x000a_NullPort=None_x000d__x000a_device=HP LaserJet 4 Plus,HPPCL5MS,LPT1:_x000d__x000a__x000d__x000a_[Desktop]_x000d__x000a_Wallpaper=(无)_x000d__x000a_TileWallpaper=0_x000d_ 3 53" xfId="2314"/>
    <cellStyle name="s]_x000d__x000a_load=_x000d__x000a_run=_x000d__x000a_NullPort=None_x000d__x000a_device=HP LaserJet 4 Plus,HPPCL5MS,LPT1:_x000d__x000a__x000d__x000a_[Desktop]_x000d__x000a_Wallpaper=(无)_x000d__x000a_TileWallpaper=0_x000d_ 3 54" xfId="2315"/>
    <cellStyle name="s]_x000d__x000a_load=_x000d__x000a_run=_x000d__x000a_NullPort=None_x000d__x000a_device=HP LaserJet 4 Plus,HPPCL5MS,LPT1:_x000d__x000a__x000d__x000a_[Desktop]_x000d__x000a_Wallpaper=(无)_x000d__x000a_TileWallpaper=0_x000d_ 3 55" xfId="2316"/>
    <cellStyle name="s]_x000d__x000a_load=_x000d__x000a_run=_x000d__x000a_NullPort=None_x000d__x000a_device=HP LaserJet 4 Plus,HPPCL5MS,LPT1:_x000d__x000a__x000d__x000a_[Desktop]_x000d__x000a_Wallpaper=(无)_x000d__x000a_TileWallpaper=0_x000d_ 3 56" xfId="2317"/>
    <cellStyle name="s]_x000d__x000a_load=_x000d__x000a_run=_x000d__x000a_NullPort=None_x000d__x000a_device=HP LaserJet 4 Plus,HPPCL5MS,LPT1:_x000d__x000a__x000d__x000a_[Desktop]_x000d__x000a_Wallpaper=(无)_x000d__x000a_TileWallpaper=0_x000d_ 3 57" xfId="2318"/>
    <cellStyle name="s]_x000d__x000a_load=_x000d__x000a_run=_x000d__x000a_NullPort=None_x000d__x000a_device=HP LaserJet 4 Plus,HPPCL5MS,LPT1:_x000d__x000a__x000d__x000a_[Desktop]_x000d__x000a_Wallpaper=(无)_x000d__x000a_TileWallpaper=0_x000d_ 3 58" xfId="2319"/>
    <cellStyle name="s]_x000d__x000a_load=_x000d__x000a_run=_x000d__x000a_NullPort=None_x000d__x000a_device=HP LaserJet 4 Plus,HPPCL5MS,LPT1:_x000d__x000a__x000d__x000a_[Desktop]_x000d__x000a_Wallpaper=(无)_x000d__x000a_TileWallpaper=0_x000d_ 3 59" xfId="2320"/>
    <cellStyle name="s]_x000d__x000a_load=_x000d__x000a_run=_x000d__x000a_NullPort=None_x000d__x000a_device=HP LaserJet 4 Plus,HPPCL5MS,LPT1:_x000d__x000a__x000d__x000a_[Desktop]_x000d__x000a_Wallpaper=(无)_x000d__x000a_TileWallpaper=0_x000d_ 3 6" xfId="2321"/>
    <cellStyle name="s]_x000d__x000a_load=_x000d__x000a_run=_x000d__x000a_NullPort=None_x000d__x000a_device=HP LaserJet 4 Plus,HPPCL5MS,LPT1:_x000d__x000a__x000d__x000a_[Desktop]_x000d__x000a_Wallpaper=(无)_x000d__x000a_TileWallpaper=0_x000d_ 3 60" xfId="2322"/>
    <cellStyle name="s]_x000d__x000a_load=_x000d__x000a_run=_x000d__x000a_NullPort=None_x000d__x000a_device=HP LaserJet 4 Plus,HPPCL5MS,LPT1:_x000d__x000a__x000d__x000a_[Desktop]_x000d__x000a_Wallpaper=(无)_x000d__x000a_TileWallpaper=0_x000d_ 3 61" xfId="2323"/>
    <cellStyle name="s]_x000d__x000a_load=_x000d__x000a_run=_x000d__x000a_NullPort=None_x000d__x000a_device=HP LaserJet 4 Plus,HPPCL5MS,LPT1:_x000d__x000a__x000d__x000a_[Desktop]_x000d__x000a_Wallpaper=(无)_x000d__x000a_TileWallpaper=0_x000d_ 3 62" xfId="2324"/>
    <cellStyle name="s]_x000d__x000a_load=_x000d__x000a_run=_x000d__x000a_NullPort=None_x000d__x000a_device=HP LaserJet 4 Plus,HPPCL5MS,LPT1:_x000d__x000a__x000d__x000a_[Desktop]_x000d__x000a_Wallpaper=(无)_x000d__x000a_TileWallpaper=0_x000d_ 3 63" xfId="2325"/>
    <cellStyle name="s]_x000d__x000a_load=_x000d__x000a_run=_x000d__x000a_NullPort=None_x000d__x000a_device=HP LaserJet 4 Plus,HPPCL5MS,LPT1:_x000d__x000a__x000d__x000a_[Desktop]_x000d__x000a_Wallpaper=(无)_x000d__x000a_TileWallpaper=0_x000d_ 3 64" xfId="2326"/>
    <cellStyle name="s]_x000d__x000a_load=_x000d__x000a_run=_x000d__x000a_NullPort=None_x000d__x000a_device=HP LaserJet 4 Plus,HPPCL5MS,LPT1:_x000d__x000a__x000d__x000a_[Desktop]_x000d__x000a_Wallpaper=(无)_x000d__x000a_TileWallpaper=0_x000d_ 3 65" xfId="2327"/>
    <cellStyle name="s]_x000d__x000a_load=_x000d__x000a_run=_x000d__x000a_NullPort=None_x000d__x000a_device=HP LaserJet 4 Plus,HPPCL5MS,LPT1:_x000d__x000a__x000d__x000a_[Desktop]_x000d__x000a_Wallpaper=(无)_x000d__x000a_TileWallpaper=0_x000d_ 3 66" xfId="2328"/>
    <cellStyle name="s]_x000d__x000a_load=_x000d__x000a_run=_x000d__x000a_NullPort=None_x000d__x000a_device=HP LaserJet 4 Plus,HPPCL5MS,LPT1:_x000d__x000a__x000d__x000a_[Desktop]_x000d__x000a_Wallpaper=(无)_x000d__x000a_TileWallpaper=0_x000d_ 3 67" xfId="2329"/>
    <cellStyle name="s]_x000d__x000a_load=_x000d__x000a_run=_x000d__x000a_NullPort=None_x000d__x000a_device=HP LaserJet 4 Plus,HPPCL5MS,LPT1:_x000d__x000a__x000d__x000a_[Desktop]_x000d__x000a_Wallpaper=(无)_x000d__x000a_TileWallpaper=0_x000d_ 3 68" xfId="2330"/>
    <cellStyle name="s]_x000d__x000a_load=_x000d__x000a_run=_x000d__x000a_NullPort=None_x000d__x000a_device=HP LaserJet 4 Plus,HPPCL5MS,LPT1:_x000d__x000a__x000d__x000a_[Desktop]_x000d__x000a_Wallpaper=(无)_x000d__x000a_TileWallpaper=0_x000d_ 3 69" xfId="2331"/>
    <cellStyle name="s]_x000d__x000a_load=_x000d__x000a_run=_x000d__x000a_NullPort=None_x000d__x000a_device=HP LaserJet 4 Plus,HPPCL5MS,LPT1:_x000d__x000a__x000d__x000a_[Desktop]_x000d__x000a_Wallpaper=(无)_x000d__x000a_TileWallpaper=0_x000d_ 3 7" xfId="2332"/>
    <cellStyle name="s]_x000d__x000a_load=_x000d__x000a_run=_x000d__x000a_NullPort=None_x000d__x000a_device=HP LaserJet 4 Plus,HPPCL5MS,LPT1:_x000d__x000a__x000d__x000a_[Desktop]_x000d__x000a_Wallpaper=(无)_x000d__x000a_TileWallpaper=0_x000d_ 3 70" xfId="2333"/>
    <cellStyle name="s]_x000d__x000a_load=_x000d__x000a_run=_x000d__x000a_NullPort=None_x000d__x000a_device=HP LaserJet 4 Plus,HPPCL5MS,LPT1:_x000d__x000a__x000d__x000a_[Desktop]_x000d__x000a_Wallpaper=(无)_x000d__x000a_TileWallpaper=0_x000d_ 3 71" xfId="2334"/>
    <cellStyle name="s]_x000d__x000a_load=_x000d__x000a_run=_x000d__x000a_NullPort=None_x000d__x000a_device=HP LaserJet 4 Plus,HPPCL5MS,LPT1:_x000d__x000a__x000d__x000a_[Desktop]_x000d__x000a_Wallpaper=(无)_x000d__x000a_TileWallpaper=0_x000d_ 3 72" xfId="2335"/>
    <cellStyle name="s]_x000d__x000a_load=_x000d__x000a_run=_x000d__x000a_NullPort=None_x000d__x000a_device=HP LaserJet 4 Plus,HPPCL5MS,LPT1:_x000d__x000a__x000d__x000a_[Desktop]_x000d__x000a_Wallpaper=(无)_x000d__x000a_TileWallpaper=0_x000d_ 3 73" xfId="2336"/>
    <cellStyle name="s]_x000d__x000a_load=_x000d__x000a_run=_x000d__x000a_NullPort=None_x000d__x000a_device=HP LaserJet 4 Plus,HPPCL5MS,LPT1:_x000d__x000a__x000d__x000a_[Desktop]_x000d__x000a_Wallpaper=(无)_x000d__x000a_TileWallpaper=0_x000d_ 3 74" xfId="2337"/>
    <cellStyle name="s]_x000d__x000a_load=_x000d__x000a_run=_x000d__x000a_NullPort=None_x000d__x000a_device=HP LaserJet 4 Plus,HPPCL5MS,LPT1:_x000d__x000a__x000d__x000a_[Desktop]_x000d__x000a_Wallpaper=(无)_x000d__x000a_TileWallpaper=0_x000d_ 3 75" xfId="2338"/>
    <cellStyle name="s]_x000d__x000a_load=_x000d__x000a_run=_x000d__x000a_NullPort=None_x000d__x000a_device=HP LaserJet 4 Plus,HPPCL5MS,LPT1:_x000d__x000a__x000d__x000a_[Desktop]_x000d__x000a_Wallpaper=(无)_x000d__x000a_TileWallpaper=0_x000d_ 3 76" xfId="2339"/>
    <cellStyle name="s]_x000d__x000a_load=_x000d__x000a_run=_x000d__x000a_NullPort=None_x000d__x000a_device=HP LaserJet 4 Plus,HPPCL5MS,LPT1:_x000d__x000a__x000d__x000a_[Desktop]_x000d__x000a_Wallpaper=(无)_x000d__x000a_TileWallpaper=0_x000d_ 3 77" xfId="2340"/>
    <cellStyle name="s]_x000d__x000a_load=_x000d__x000a_run=_x000d__x000a_NullPort=None_x000d__x000a_device=HP LaserJet 4 Plus,HPPCL5MS,LPT1:_x000d__x000a__x000d__x000a_[Desktop]_x000d__x000a_Wallpaper=(无)_x000d__x000a_TileWallpaper=0_x000d_ 3 78" xfId="2341"/>
    <cellStyle name="s]_x000d__x000a_load=_x000d__x000a_run=_x000d__x000a_NullPort=None_x000d__x000a_device=HP LaserJet 4 Plus,HPPCL5MS,LPT1:_x000d__x000a__x000d__x000a_[Desktop]_x000d__x000a_Wallpaper=(无)_x000d__x000a_TileWallpaper=0_x000d_ 3 79" xfId="2342"/>
    <cellStyle name="s]_x000d__x000a_load=_x000d__x000a_run=_x000d__x000a_NullPort=None_x000d__x000a_device=HP LaserJet 4 Plus,HPPCL5MS,LPT1:_x000d__x000a__x000d__x000a_[Desktop]_x000d__x000a_Wallpaper=(无)_x000d__x000a_TileWallpaper=0_x000d_ 3 8" xfId="2343"/>
    <cellStyle name="s]_x000d__x000a_load=_x000d__x000a_run=_x000d__x000a_NullPort=None_x000d__x000a_device=HP LaserJet 4 Plus,HPPCL5MS,LPT1:_x000d__x000a__x000d__x000a_[Desktop]_x000d__x000a_Wallpaper=(无)_x000d__x000a_TileWallpaper=0_x000d_ 3 80" xfId="2344"/>
    <cellStyle name="s]_x000d__x000a_load=_x000d__x000a_run=_x000d__x000a_NullPort=None_x000d__x000a_device=HP LaserJet 4 Plus,HPPCL5MS,LPT1:_x000d__x000a__x000d__x000a_[Desktop]_x000d__x000a_Wallpaper=(无)_x000d__x000a_TileWallpaper=0_x000d_ 3 9" xfId="2345"/>
    <cellStyle name="s]_x000d__x000a_load=_x000d__x000a_run=_x000d__x000a_NullPort=None_x000d__x000a_device=HP LaserJet 4 Plus,HPPCL5MS,LPT1:_x000d__x000a__x000d__x000a_[Desktop]_x000d__x000a_Wallpaper=(无)_x000d__x000a_TileWallpaper=0_x000d_ 4" xfId="2346"/>
    <cellStyle name="s]_x000d__x000a_load=_x000d__x000a_run=_x000d__x000a_NullPort=None_x000d__x000a_device=HP LaserJet 4 Plus,HPPCL5MS,LPT1:_x000d__x000a__x000d__x000a_[Desktop]_x000d__x000a_Wallpaper=(无)_x000d__x000a_TileWallpaper=0_x000d_ 4 10" xfId="2347"/>
    <cellStyle name="s]_x000d__x000a_load=_x000d__x000a_run=_x000d__x000a_NullPort=None_x000d__x000a_device=HP LaserJet 4 Plus,HPPCL5MS,LPT1:_x000d__x000a__x000d__x000a_[Desktop]_x000d__x000a_Wallpaper=(无)_x000d__x000a_TileWallpaper=0_x000d_ 4 11" xfId="2348"/>
    <cellStyle name="s]_x000d__x000a_load=_x000d__x000a_run=_x000d__x000a_NullPort=None_x000d__x000a_device=HP LaserJet 4 Plus,HPPCL5MS,LPT1:_x000d__x000a__x000d__x000a_[Desktop]_x000d__x000a_Wallpaper=(无)_x000d__x000a_TileWallpaper=0_x000d_ 4 12" xfId="2349"/>
    <cellStyle name="s]_x000d__x000a_load=_x000d__x000a_run=_x000d__x000a_NullPort=None_x000d__x000a_device=HP LaserJet 4 Plus,HPPCL5MS,LPT1:_x000d__x000a__x000d__x000a_[Desktop]_x000d__x000a_Wallpaper=(无)_x000d__x000a_TileWallpaper=0_x000d_ 4 13" xfId="2350"/>
    <cellStyle name="s]_x000d__x000a_load=_x000d__x000a_run=_x000d__x000a_NullPort=None_x000d__x000a_device=HP LaserJet 4 Plus,HPPCL5MS,LPT1:_x000d__x000a__x000d__x000a_[Desktop]_x000d__x000a_Wallpaper=(无)_x000d__x000a_TileWallpaper=0_x000d_ 4 14" xfId="2351"/>
    <cellStyle name="s]_x000d__x000a_load=_x000d__x000a_run=_x000d__x000a_NullPort=None_x000d__x000a_device=HP LaserJet 4 Plus,HPPCL5MS,LPT1:_x000d__x000a__x000d__x000a_[Desktop]_x000d__x000a_Wallpaper=(无)_x000d__x000a_TileWallpaper=0_x000d_ 4 15" xfId="2352"/>
    <cellStyle name="s]_x000d__x000a_load=_x000d__x000a_run=_x000d__x000a_NullPort=None_x000d__x000a_device=HP LaserJet 4 Plus,HPPCL5MS,LPT1:_x000d__x000a__x000d__x000a_[Desktop]_x000d__x000a_Wallpaper=(无)_x000d__x000a_TileWallpaper=0_x000d_ 4 16" xfId="2353"/>
    <cellStyle name="s]_x000d__x000a_load=_x000d__x000a_run=_x000d__x000a_NullPort=None_x000d__x000a_device=HP LaserJet 4 Plus,HPPCL5MS,LPT1:_x000d__x000a__x000d__x000a_[Desktop]_x000d__x000a_Wallpaper=(无)_x000d__x000a_TileWallpaper=0_x000d_ 4 17" xfId="2354"/>
    <cellStyle name="s]_x000d__x000a_load=_x000d__x000a_run=_x000d__x000a_NullPort=None_x000d__x000a_device=HP LaserJet 4 Plus,HPPCL5MS,LPT1:_x000d__x000a__x000d__x000a_[Desktop]_x000d__x000a_Wallpaper=(无)_x000d__x000a_TileWallpaper=0_x000d_ 4 18" xfId="2355"/>
    <cellStyle name="s]_x000d__x000a_load=_x000d__x000a_run=_x000d__x000a_NullPort=None_x000d__x000a_device=HP LaserJet 4 Plus,HPPCL5MS,LPT1:_x000d__x000a__x000d__x000a_[Desktop]_x000d__x000a_Wallpaper=(无)_x000d__x000a_TileWallpaper=0_x000d_ 4 19" xfId="2356"/>
    <cellStyle name="s]_x000d__x000a_load=_x000d__x000a_run=_x000d__x000a_NullPort=None_x000d__x000a_device=HP LaserJet 4 Plus,HPPCL5MS,LPT1:_x000d__x000a__x000d__x000a_[Desktop]_x000d__x000a_Wallpaper=(无)_x000d__x000a_TileWallpaper=0_x000d_ 4 2" xfId="2357"/>
    <cellStyle name="s]_x000d__x000a_load=_x000d__x000a_run=_x000d__x000a_NullPort=None_x000d__x000a_device=HP LaserJet 4 Plus,HPPCL5MS,LPT1:_x000d__x000a__x000d__x000a_[Desktop]_x000d__x000a_Wallpaper=(无)_x000d__x000a_TileWallpaper=0_x000d_ 4 20" xfId="2358"/>
    <cellStyle name="s]_x000d__x000a_load=_x000d__x000a_run=_x000d__x000a_NullPort=None_x000d__x000a_device=HP LaserJet 4 Plus,HPPCL5MS,LPT1:_x000d__x000a__x000d__x000a_[Desktop]_x000d__x000a_Wallpaper=(无)_x000d__x000a_TileWallpaper=0_x000d_ 4 21" xfId="2359"/>
    <cellStyle name="s]_x000d__x000a_load=_x000d__x000a_run=_x000d__x000a_NullPort=None_x000d__x000a_device=HP LaserJet 4 Plus,HPPCL5MS,LPT1:_x000d__x000a__x000d__x000a_[Desktop]_x000d__x000a_Wallpaper=(无)_x000d__x000a_TileWallpaper=0_x000d_ 4 22" xfId="2360"/>
    <cellStyle name="s]_x000d__x000a_load=_x000d__x000a_run=_x000d__x000a_NullPort=None_x000d__x000a_device=HP LaserJet 4 Plus,HPPCL5MS,LPT1:_x000d__x000a__x000d__x000a_[Desktop]_x000d__x000a_Wallpaper=(无)_x000d__x000a_TileWallpaper=0_x000d_ 4 23" xfId="2361"/>
    <cellStyle name="s]_x000d__x000a_load=_x000d__x000a_run=_x000d__x000a_NullPort=None_x000d__x000a_device=HP LaserJet 4 Plus,HPPCL5MS,LPT1:_x000d__x000a__x000d__x000a_[Desktop]_x000d__x000a_Wallpaper=(无)_x000d__x000a_TileWallpaper=0_x000d_ 4 24" xfId="2362"/>
    <cellStyle name="s]_x000d__x000a_load=_x000d__x000a_run=_x000d__x000a_NullPort=None_x000d__x000a_device=HP LaserJet 4 Plus,HPPCL5MS,LPT1:_x000d__x000a__x000d__x000a_[Desktop]_x000d__x000a_Wallpaper=(无)_x000d__x000a_TileWallpaper=0_x000d_ 4 25" xfId="2363"/>
    <cellStyle name="s]_x000d__x000a_load=_x000d__x000a_run=_x000d__x000a_NullPort=None_x000d__x000a_device=HP LaserJet 4 Plus,HPPCL5MS,LPT1:_x000d__x000a__x000d__x000a_[Desktop]_x000d__x000a_Wallpaper=(无)_x000d__x000a_TileWallpaper=0_x000d_ 4 26" xfId="2364"/>
    <cellStyle name="s]_x000d__x000a_load=_x000d__x000a_run=_x000d__x000a_NullPort=None_x000d__x000a_device=HP LaserJet 4 Plus,HPPCL5MS,LPT1:_x000d__x000a__x000d__x000a_[Desktop]_x000d__x000a_Wallpaper=(无)_x000d__x000a_TileWallpaper=0_x000d_ 4 27" xfId="2365"/>
    <cellStyle name="s]_x000d__x000a_load=_x000d__x000a_run=_x000d__x000a_NullPort=None_x000d__x000a_device=HP LaserJet 4 Plus,HPPCL5MS,LPT1:_x000d__x000a__x000d__x000a_[Desktop]_x000d__x000a_Wallpaper=(无)_x000d__x000a_TileWallpaper=0_x000d_ 4 28" xfId="2366"/>
    <cellStyle name="s]_x000d__x000a_load=_x000d__x000a_run=_x000d__x000a_NullPort=None_x000d__x000a_device=HP LaserJet 4 Plus,HPPCL5MS,LPT1:_x000d__x000a__x000d__x000a_[Desktop]_x000d__x000a_Wallpaper=(无)_x000d__x000a_TileWallpaper=0_x000d_ 4 29" xfId="2367"/>
    <cellStyle name="s]_x000d__x000a_load=_x000d__x000a_run=_x000d__x000a_NullPort=None_x000d__x000a_device=HP LaserJet 4 Plus,HPPCL5MS,LPT1:_x000d__x000a__x000d__x000a_[Desktop]_x000d__x000a_Wallpaper=(无)_x000d__x000a_TileWallpaper=0_x000d_ 4 3" xfId="2368"/>
    <cellStyle name="s]_x000d__x000a_load=_x000d__x000a_run=_x000d__x000a_NullPort=None_x000d__x000a_device=HP LaserJet 4 Plus,HPPCL5MS,LPT1:_x000d__x000a__x000d__x000a_[Desktop]_x000d__x000a_Wallpaper=(无)_x000d__x000a_TileWallpaper=0_x000d_ 4 30" xfId="2369"/>
    <cellStyle name="s]_x000d__x000a_load=_x000d__x000a_run=_x000d__x000a_NullPort=None_x000d__x000a_device=HP LaserJet 4 Plus,HPPCL5MS,LPT1:_x000d__x000a__x000d__x000a_[Desktop]_x000d__x000a_Wallpaper=(无)_x000d__x000a_TileWallpaper=0_x000d_ 4 31" xfId="2370"/>
    <cellStyle name="s]_x000d__x000a_load=_x000d__x000a_run=_x000d__x000a_NullPort=None_x000d__x000a_device=HP LaserJet 4 Plus,HPPCL5MS,LPT1:_x000d__x000a__x000d__x000a_[Desktop]_x000d__x000a_Wallpaper=(无)_x000d__x000a_TileWallpaper=0_x000d_ 4 32" xfId="2371"/>
    <cellStyle name="s]_x000d__x000a_load=_x000d__x000a_run=_x000d__x000a_NullPort=None_x000d__x000a_device=HP LaserJet 4 Plus,HPPCL5MS,LPT1:_x000d__x000a__x000d__x000a_[Desktop]_x000d__x000a_Wallpaper=(无)_x000d__x000a_TileWallpaper=0_x000d_ 4 33" xfId="2372"/>
    <cellStyle name="s]_x000d__x000a_load=_x000d__x000a_run=_x000d__x000a_NullPort=None_x000d__x000a_device=HP LaserJet 4 Plus,HPPCL5MS,LPT1:_x000d__x000a__x000d__x000a_[Desktop]_x000d__x000a_Wallpaper=(无)_x000d__x000a_TileWallpaper=0_x000d_ 4 34" xfId="2373"/>
    <cellStyle name="s]_x000d__x000a_load=_x000d__x000a_run=_x000d__x000a_NullPort=None_x000d__x000a_device=HP LaserJet 4 Plus,HPPCL5MS,LPT1:_x000d__x000a__x000d__x000a_[Desktop]_x000d__x000a_Wallpaper=(无)_x000d__x000a_TileWallpaper=0_x000d_ 4 35" xfId="2374"/>
    <cellStyle name="s]_x000d__x000a_load=_x000d__x000a_run=_x000d__x000a_NullPort=None_x000d__x000a_device=HP LaserJet 4 Plus,HPPCL5MS,LPT1:_x000d__x000a__x000d__x000a_[Desktop]_x000d__x000a_Wallpaper=(无)_x000d__x000a_TileWallpaper=0_x000d_ 4 36" xfId="2375"/>
    <cellStyle name="s]_x000d__x000a_load=_x000d__x000a_run=_x000d__x000a_NullPort=None_x000d__x000a_device=HP LaserJet 4 Plus,HPPCL5MS,LPT1:_x000d__x000a__x000d__x000a_[Desktop]_x000d__x000a_Wallpaper=(无)_x000d__x000a_TileWallpaper=0_x000d_ 4 37" xfId="2376"/>
    <cellStyle name="s]_x000d__x000a_load=_x000d__x000a_run=_x000d__x000a_NullPort=None_x000d__x000a_device=HP LaserJet 4 Plus,HPPCL5MS,LPT1:_x000d__x000a__x000d__x000a_[Desktop]_x000d__x000a_Wallpaper=(无)_x000d__x000a_TileWallpaper=0_x000d_ 4 38" xfId="2377"/>
    <cellStyle name="s]_x000d__x000a_load=_x000d__x000a_run=_x000d__x000a_NullPort=None_x000d__x000a_device=HP LaserJet 4 Plus,HPPCL5MS,LPT1:_x000d__x000a__x000d__x000a_[Desktop]_x000d__x000a_Wallpaper=(无)_x000d__x000a_TileWallpaper=0_x000d_ 4 39" xfId="2378"/>
    <cellStyle name="s]_x000d__x000a_load=_x000d__x000a_run=_x000d__x000a_NullPort=None_x000d__x000a_device=HP LaserJet 4 Plus,HPPCL5MS,LPT1:_x000d__x000a__x000d__x000a_[Desktop]_x000d__x000a_Wallpaper=(无)_x000d__x000a_TileWallpaper=0_x000d_ 4 4" xfId="2379"/>
    <cellStyle name="s]_x000d__x000a_load=_x000d__x000a_run=_x000d__x000a_NullPort=None_x000d__x000a_device=HP LaserJet 4 Plus,HPPCL5MS,LPT1:_x000d__x000a__x000d__x000a_[Desktop]_x000d__x000a_Wallpaper=(无)_x000d__x000a_TileWallpaper=0_x000d_ 4 40" xfId="2380"/>
    <cellStyle name="s]_x000d__x000a_load=_x000d__x000a_run=_x000d__x000a_NullPort=None_x000d__x000a_device=HP LaserJet 4 Plus,HPPCL5MS,LPT1:_x000d__x000a__x000d__x000a_[Desktop]_x000d__x000a_Wallpaper=(无)_x000d__x000a_TileWallpaper=0_x000d_ 4 41" xfId="2381"/>
    <cellStyle name="s]_x000d__x000a_load=_x000d__x000a_run=_x000d__x000a_NullPort=None_x000d__x000a_device=HP LaserJet 4 Plus,HPPCL5MS,LPT1:_x000d__x000a__x000d__x000a_[Desktop]_x000d__x000a_Wallpaper=(无)_x000d__x000a_TileWallpaper=0_x000d_ 4 42" xfId="2382"/>
    <cellStyle name="s]_x000d__x000a_load=_x000d__x000a_run=_x000d__x000a_NullPort=None_x000d__x000a_device=HP LaserJet 4 Plus,HPPCL5MS,LPT1:_x000d__x000a__x000d__x000a_[Desktop]_x000d__x000a_Wallpaper=(无)_x000d__x000a_TileWallpaper=0_x000d_ 4 43" xfId="2383"/>
    <cellStyle name="s]_x000d__x000a_load=_x000d__x000a_run=_x000d__x000a_NullPort=None_x000d__x000a_device=HP LaserJet 4 Plus,HPPCL5MS,LPT1:_x000d__x000a__x000d__x000a_[Desktop]_x000d__x000a_Wallpaper=(无)_x000d__x000a_TileWallpaper=0_x000d_ 4 44" xfId="2384"/>
    <cellStyle name="s]_x000d__x000a_load=_x000d__x000a_run=_x000d__x000a_NullPort=None_x000d__x000a_device=HP LaserJet 4 Plus,HPPCL5MS,LPT1:_x000d__x000a__x000d__x000a_[Desktop]_x000d__x000a_Wallpaper=(无)_x000d__x000a_TileWallpaper=0_x000d_ 4 45" xfId="2385"/>
    <cellStyle name="s]_x000d__x000a_load=_x000d__x000a_run=_x000d__x000a_NullPort=None_x000d__x000a_device=HP LaserJet 4 Plus,HPPCL5MS,LPT1:_x000d__x000a__x000d__x000a_[Desktop]_x000d__x000a_Wallpaper=(无)_x000d__x000a_TileWallpaper=0_x000d_ 4 46" xfId="2386"/>
    <cellStyle name="s]_x000d__x000a_load=_x000d__x000a_run=_x000d__x000a_NullPort=None_x000d__x000a_device=HP LaserJet 4 Plus,HPPCL5MS,LPT1:_x000d__x000a__x000d__x000a_[Desktop]_x000d__x000a_Wallpaper=(无)_x000d__x000a_TileWallpaper=0_x000d_ 4 47" xfId="2387"/>
    <cellStyle name="s]_x000d__x000a_load=_x000d__x000a_run=_x000d__x000a_NullPort=None_x000d__x000a_device=HP LaserJet 4 Plus,HPPCL5MS,LPT1:_x000d__x000a__x000d__x000a_[Desktop]_x000d__x000a_Wallpaper=(无)_x000d__x000a_TileWallpaper=0_x000d_ 4 48" xfId="2388"/>
    <cellStyle name="s]_x000d__x000a_load=_x000d__x000a_run=_x000d__x000a_NullPort=None_x000d__x000a_device=HP LaserJet 4 Plus,HPPCL5MS,LPT1:_x000d__x000a__x000d__x000a_[Desktop]_x000d__x000a_Wallpaper=(无)_x000d__x000a_TileWallpaper=0_x000d_ 4 49" xfId="2389"/>
    <cellStyle name="s]_x000d__x000a_load=_x000d__x000a_run=_x000d__x000a_NullPort=None_x000d__x000a_device=HP LaserJet 4 Plus,HPPCL5MS,LPT1:_x000d__x000a__x000d__x000a_[Desktop]_x000d__x000a_Wallpaper=(无)_x000d__x000a_TileWallpaper=0_x000d_ 4 5" xfId="2390"/>
    <cellStyle name="s]_x000d__x000a_load=_x000d__x000a_run=_x000d__x000a_NullPort=None_x000d__x000a_device=HP LaserJet 4 Plus,HPPCL5MS,LPT1:_x000d__x000a__x000d__x000a_[Desktop]_x000d__x000a_Wallpaper=(无)_x000d__x000a_TileWallpaper=0_x000d_ 4 50" xfId="2391"/>
    <cellStyle name="s]_x000d__x000a_load=_x000d__x000a_run=_x000d__x000a_NullPort=None_x000d__x000a_device=HP LaserJet 4 Plus,HPPCL5MS,LPT1:_x000d__x000a__x000d__x000a_[Desktop]_x000d__x000a_Wallpaper=(无)_x000d__x000a_TileWallpaper=0_x000d_ 4 51" xfId="2392"/>
    <cellStyle name="s]_x000d__x000a_load=_x000d__x000a_run=_x000d__x000a_NullPort=None_x000d__x000a_device=HP LaserJet 4 Plus,HPPCL5MS,LPT1:_x000d__x000a__x000d__x000a_[Desktop]_x000d__x000a_Wallpaper=(无)_x000d__x000a_TileWallpaper=0_x000d_ 4 52" xfId="2393"/>
    <cellStyle name="s]_x000d__x000a_load=_x000d__x000a_run=_x000d__x000a_NullPort=None_x000d__x000a_device=HP LaserJet 4 Plus,HPPCL5MS,LPT1:_x000d__x000a__x000d__x000a_[Desktop]_x000d__x000a_Wallpaper=(无)_x000d__x000a_TileWallpaper=0_x000d_ 4 53" xfId="2394"/>
    <cellStyle name="s]_x000d__x000a_load=_x000d__x000a_run=_x000d__x000a_NullPort=None_x000d__x000a_device=HP LaserJet 4 Plus,HPPCL5MS,LPT1:_x000d__x000a__x000d__x000a_[Desktop]_x000d__x000a_Wallpaper=(无)_x000d__x000a_TileWallpaper=0_x000d_ 4 54" xfId="2395"/>
    <cellStyle name="s]_x000d__x000a_load=_x000d__x000a_run=_x000d__x000a_NullPort=None_x000d__x000a_device=HP LaserJet 4 Plus,HPPCL5MS,LPT1:_x000d__x000a__x000d__x000a_[Desktop]_x000d__x000a_Wallpaper=(无)_x000d__x000a_TileWallpaper=0_x000d_ 4 55" xfId="2396"/>
    <cellStyle name="s]_x000d__x000a_load=_x000d__x000a_run=_x000d__x000a_NullPort=None_x000d__x000a_device=HP LaserJet 4 Plus,HPPCL5MS,LPT1:_x000d__x000a__x000d__x000a_[Desktop]_x000d__x000a_Wallpaper=(无)_x000d__x000a_TileWallpaper=0_x000d_ 4 56" xfId="2397"/>
    <cellStyle name="s]_x000d__x000a_load=_x000d__x000a_run=_x000d__x000a_NullPort=None_x000d__x000a_device=HP LaserJet 4 Plus,HPPCL5MS,LPT1:_x000d__x000a__x000d__x000a_[Desktop]_x000d__x000a_Wallpaper=(无)_x000d__x000a_TileWallpaper=0_x000d_ 4 57" xfId="2398"/>
    <cellStyle name="s]_x000d__x000a_load=_x000d__x000a_run=_x000d__x000a_NullPort=None_x000d__x000a_device=HP LaserJet 4 Plus,HPPCL5MS,LPT1:_x000d__x000a__x000d__x000a_[Desktop]_x000d__x000a_Wallpaper=(无)_x000d__x000a_TileWallpaper=0_x000d_ 4 58" xfId="2399"/>
    <cellStyle name="s]_x000d__x000a_load=_x000d__x000a_run=_x000d__x000a_NullPort=None_x000d__x000a_device=HP LaserJet 4 Plus,HPPCL5MS,LPT1:_x000d__x000a__x000d__x000a_[Desktop]_x000d__x000a_Wallpaper=(无)_x000d__x000a_TileWallpaper=0_x000d_ 4 59" xfId="2400"/>
    <cellStyle name="s]_x000d__x000a_load=_x000d__x000a_run=_x000d__x000a_NullPort=None_x000d__x000a_device=HP LaserJet 4 Plus,HPPCL5MS,LPT1:_x000d__x000a__x000d__x000a_[Desktop]_x000d__x000a_Wallpaper=(无)_x000d__x000a_TileWallpaper=0_x000d_ 4 6" xfId="2401"/>
    <cellStyle name="s]_x000d__x000a_load=_x000d__x000a_run=_x000d__x000a_NullPort=None_x000d__x000a_device=HP LaserJet 4 Plus,HPPCL5MS,LPT1:_x000d__x000a__x000d__x000a_[Desktop]_x000d__x000a_Wallpaper=(无)_x000d__x000a_TileWallpaper=0_x000d_ 4 60" xfId="2402"/>
    <cellStyle name="s]_x000d__x000a_load=_x000d__x000a_run=_x000d__x000a_NullPort=None_x000d__x000a_device=HP LaserJet 4 Plus,HPPCL5MS,LPT1:_x000d__x000a__x000d__x000a_[Desktop]_x000d__x000a_Wallpaper=(无)_x000d__x000a_TileWallpaper=0_x000d_ 4 61" xfId="2403"/>
    <cellStyle name="s]_x000d__x000a_load=_x000d__x000a_run=_x000d__x000a_NullPort=None_x000d__x000a_device=HP LaserJet 4 Plus,HPPCL5MS,LPT1:_x000d__x000a__x000d__x000a_[Desktop]_x000d__x000a_Wallpaper=(无)_x000d__x000a_TileWallpaper=0_x000d_ 4 62" xfId="2404"/>
    <cellStyle name="s]_x000d__x000a_load=_x000d__x000a_run=_x000d__x000a_NullPort=None_x000d__x000a_device=HP LaserJet 4 Plus,HPPCL5MS,LPT1:_x000d__x000a__x000d__x000a_[Desktop]_x000d__x000a_Wallpaper=(无)_x000d__x000a_TileWallpaper=0_x000d_ 4 63" xfId="2405"/>
    <cellStyle name="s]_x000d__x000a_load=_x000d__x000a_run=_x000d__x000a_NullPort=None_x000d__x000a_device=HP LaserJet 4 Plus,HPPCL5MS,LPT1:_x000d__x000a__x000d__x000a_[Desktop]_x000d__x000a_Wallpaper=(无)_x000d__x000a_TileWallpaper=0_x000d_ 4 64" xfId="2406"/>
    <cellStyle name="s]_x000d__x000a_load=_x000d__x000a_run=_x000d__x000a_NullPort=None_x000d__x000a_device=HP LaserJet 4 Plus,HPPCL5MS,LPT1:_x000d__x000a__x000d__x000a_[Desktop]_x000d__x000a_Wallpaper=(无)_x000d__x000a_TileWallpaper=0_x000d_ 4 65" xfId="2407"/>
    <cellStyle name="s]_x000d__x000a_load=_x000d__x000a_run=_x000d__x000a_NullPort=None_x000d__x000a_device=HP LaserJet 4 Plus,HPPCL5MS,LPT1:_x000d__x000a__x000d__x000a_[Desktop]_x000d__x000a_Wallpaper=(无)_x000d__x000a_TileWallpaper=0_x000d_ 4 66" xfId="2408"/>
    <cellStyle name="s]_x000d__x000a_load=_x000d__x000a_run=_x000d__x000a_NullPort=None_x000d__x000a_device=HP LaserJet 4 Plus,HPPCL5MS,LPT1:_x000d__x000a__x000d__x000a_[Desktop]_x000d__x000a_Wallpaper=(无)_x000d__x000a_TileWallpaper=0_x000d_ 4 67" xfId="2409"/>
    <cellStyle name="s]_x000d__x000a_load=_x000d__x000a_run=_x000d__x000a_NullPort=None_x000d__x000a_device=HP LaserJet 4 Plus,HPPCL5MS,LPT1:_x000d__x000a__x000d__x000a_[Desktop]_x000d__x000a_Wallpaper=(无)_x000d__x000a_TileWallpaper=0_x000d_ 4 68" xfId="2410"/>
    <cellStyle name="s]_x000d__x000a_load=_x000d__x000a_run=_x000d__x000a_NullPort=None_x000d__x000a_device=HP LaserJet 4 Plus,HPPCL5MS,LPT1:_x000d__x000a__x000d__x000a_[Desktop]_x000d__x000a_Wallpaper=(无)_x000d__x000a_TileWallpaper=0_x000d_ 4 69" xfId="2411"/>
    <cellStyle name="s]_x000d__x000a_load=_x000d__x000a_run=_x000d__x000a_NullPort=None_x000d__x000a_device=HP LaserJet 4 Plus,HPPCL5MS,LPT1:_x000d__x000a__x000d__x000a_[Desktop]_x000d__x000a_Wallpaper=(无)_x000d__x000a_TileWallpaper=0_x000d_ 4 7" xfId="2412"/>
    <cellStyle name="s]_x000d__x000a_load=_x000d__x000a_run=_x000d__x000a_NullPort=None_x000d__x000a_device=HP LaserJet 4 Plus,HPPCL5MS,LPT1:_x000d__x000a__x000d__x000a_[Desktop]_x000d__x000a_Wallpaper=(无)_x000d__x000a_TileWallpaper=0_x000d_ 4 70" xfId="2413"/>
    <cellStyle name="s]_x000d__x000a_load=_x000d__x000a_run=_x000d__x000a_NullPort=None_x000d__x000a_device=HP LaserJet 4 Plus,HPPCL5MS,LPT1:_x000d__x000a__x000d__x000a_[Desktop]_x000d__x000a_Wallpaper=(无)_x000d__x000a_TileWallpaper=0_x000d_ 4 71" xfId="2414"/>
    <cellStyle name="s]_x000d__x000a_load=_x000d__x000a_run=_x000d__x000a_NullPort=None_x000d__x000a_device=HP LaserJet 4 Plus,HPPCL5MS,LPT1:_x000d__x000a__x000d__x000a_[Desktop]_x000d__x000a_Wallpaper=(无)_x000d__x000a_TileWallpaper=0_x000d_ 4 72" xfId="2415"/>
    <cellStyle name="s]_x000d__x000a_load=_x000d__x000a_run=_x000d__x000a_NullPort=None_x000d__x000a_device=HP LaserJet 4 Plus,HPPCL5MS,LPT1:_x000d__x000a__x000d__x000a_[Desktop]_x000d__x000a_Wallpaper=(无)_x000d__x000a_TileWallpaper=0_x000d_ 4 73" xfId="2416"/>
    <cellStyle name="s]_x000d__x000a_load=_x000d__x000a_run=_x000d__x000a_NullPort=None_x000d__x000a_device=HP LaserJet 4 Plus,HPPCL5MS,LPT1:_x000d__x000a__x000d__x000a_[Desktop]_x000d__x000a_Wallpaper=(无)_x000d__x000a_TileWallpaper=0_x000d_ 4 74" xfId="2417"/>
    <cellStyle name="s]_x000d__x000a_load=_x000d__x000a_run=_x000d__x000a_NullPort=None_x000d__x000a_device=HP LaserJet 4 Plus,HPPCL5MS,LPT1:_x000d__x000a__x000d__x000a_[Desktop]_x000d__x000a_Wallpaper=(无)_x000d__x000a_TileWallpaper=0_x000d_ 4 75" xfId="2418"/>
    <cellStyle name="s]_x000d__x000a_load=_x000d__x000a_run=_x000d__x000a_NullPort=None_x000d__x000a_device=HP LaserJet 4 Plus,HPPCL5MS,LPT1:_x000d__x000a__x000d__x000a_[Desktop]_x000d__x000a_Wallpaper=(无)_x000d__x000a_TileWallpaper=0_x000d_ 4 76" xfId="2419"/>
    <cellStyle name="s]_x000d__x000a_load=_x000d__x000a_run=_x000d__x000a_NullPort=None_x000d__x000a_device=HP LaserJet 4 Plus,HPPCL5MS,LPT1:_x000d__x000a__x000d__x000a_[Desktop]_x000d__x000a_Wallpaper=(无)_x000d__x000a_TileWallpaper=0_x000d_ 4 77" xfId="2420"/>
    <cellStyle name="s]_x000d__x000a_load=_x000d__x000a_run=_x000d__x000a_NullPort=None_x000d__x000a_device=HP LaserJet 4 Plus,HPPCL5MS,LPT1:_x000d__x000a__x000d__x000a_[Desktop]_x000d__x000a_Wallpaper=(无)_x000d__x000a_TileWallpaper=0_x000d_ 4 78" xfId="2421"/>
    <cellStyle name="s]_x000d__x000a_load=_x000d__x000a_run=_x000d__x000a_NullPort=None_x000d__x000a_device=HP LaserJet 4 Plus,HPPCL5MS,LPT1:_x000d__x000a__x000d__x000a_[Desktop]_x000d__x000a_Wallpaper=(无)_x000d__x000a_TileWallpaper=0_x000d_ 4 79" xfId="2422"/>
    <cellStyle name="s]_x000d__x000a_load=_x000d__x000a_run=_x000d__x000a_NullPort=None_x000d__x000a_device=HP LaserJet 4 Plus,HPPCL5MS,LPT1:_x000d__x000a__x000d__x000a_[Desktop]_x000d__x000a_Wallpaper=(无)_x000d__x000a_TileWallpaper=0_x000d_ 4 8" xfId="2423"/>
    <cellStyle name="s]_x000d__x000a_load=_x000d__x000a_run=_x000d__x000a_NullPort=None_x000d__x000a_device=HP LaserJet 4 Plus,HPPCL5MS,LPT1:_x000d__x000a__x000d__x000a_[Desktop]_x000d__x000a_Wallpaper=(无)_x000d__x000a_TileWallpaper=0_x000d_ 4 80" xfId="2424"/>
    <cellStyle name="s]_x000d__x000a_load=_x000d__x000a_run=_x000d__x000a_NullPort=None_x000d__x000a_device=HP LaserJet 4 Plus,HPPCL5MS,LPT1:_x000d__x000a__x000d__x000a_[Desktop]_x000d__x000a_Wallpaper=(无)_x000d__x000a_TileWallpaper=0_x000d_ 4 9" xfId="2425"/>
    <cellStyle name="s]_x000d__x000a_load=_x000d__x000a_run=_x000d__x000a_NullPort=None_x000d__x000a_device=HP LaserJet 4 Plus,HPPCL5MS,LPT1:_x000d__x000a__x000d__x000a_[Desktop]_x000d__x000a_Wallpaper=(无)_x000d__x000a_TileWallpaper=0_x000d_ 5" xfId="2426"/>
    <cellStyle name="s]_x000d__x000a_load=_x000d__x000a_run=_x000d__x000a_NullPort=None_x000d__x000a_device=HP LaserJet 4 Plus,HPPCL5MS,LPT1:_x000d__x000a__x000d__x000a_[Desktop]_x000d__x000a_Wallpaper=(无)_x000d__x000a_TileWallpaper=0_x000d_ 5 10" xfId="2427"/>
    <cellStyle name="s]_x000d__x000a_load=_x000d__x000a_run=_x000d__x000a_NullPort=None_x000d__x000a_device=HP LaserJet 4 Plus,HPPCL5MS,LPT1:_x000d__x000a__x000d__x000a_[Desktop]_x000d__x000a_Wallpaper=(无)_x000d__x000a_TileWallpaper=0_x000d_ 5 11" xfId="2428"/>
    <cellStyle name="s]_x000d__x000a_load=_x000d__x000a_run=_x000d__x000a_NullPort=None_x000d__x000a_device=HP LaserJet 4 Plus,HPPCL5MS,LPT1:_x000d__x000a__x000d__x000a_[Desktop]_x000d__x000a_Wallpaper=(无)_x000d__x000a_TileWallpaper=0_x000d_ 5 12" xfId="2429"/>
    <cellStyle name="s]_x000d__x000a_load=_x000d__x000a_run=_x000d__x000a_NullPort=None_x000d__x000a_device=HP LaserJet 4 Plus,HPPCL5MS,LPT1:_x000d__x000a__x000d__x000a_[Desktop]_x000d__x000a_Wallpaper=(无)_x000d__x000a_TileWallpaper=0_x000d_ 5 13" xfId="2430"/>
    <cellStyle name="s]_x000d__x000a_load=_x000d__x000a_run=_x000d__x000a_NullPort=None_x000d__x000a_device=HP LaserJet 4 Plus,HPPCL5MS,LPT1:_x000d__x000a__x000d__x000a_[Desktop]_x000d__x000a_Wallpaper=(无)_x000d__x000a_TileWallpaper=0_x000d_ 5 14" xfId="2431"/>
    <cellStyle name="s]_x000d__x000a_load=_x000d__x000a_run=_x000d__x000a_NullPort=None_x000d__x000a_device=HP LaserJet 4 Plus,HPPCL5MS,LPT1:_x000d__x000a__x000d__x000a_[Desktop]_x000d__x000a_Wallpaper=(无)_x000d__x000a_TileWallpaper=0_x000d_ 5 15" xfId="2432"/>
    <cellStyle name="s]_x000d__x000a_load=_x000d__x000a_run=_x000d__x000a_NullPort=None_x000d__x000a_device=HP LaserJet 4 Plus,HPPCL5MS,LPT1:_x000d__x000a__x000d__x000a_[Desktop]_x000d__x000a_Wallpaper=(无)_x000d__x000a_TileWallpaper=0_x000d_ 5 16" xfId="2433"/>
    <cellStyle name="s]_x000d__x000a_load=_x000d__x000a_run=_x000d__x000a_NullPort=None_x000d__x000a_device=HP LaserJet 4 Plus,HPPCL5MS,LPT1:_x000d__x000a__x000d__x000a_[Desktop]_x000d__x000a_Wallpaper=(无)_x000d__x000a_TileWallpaper=0_x000d_ 5 17" xfId="2434"/>
    <cellStyle name="s]_x000d__x000a_load=_x000d__x000a_run=_x000d__x000a_NullPort=None_x000d__x000a_device=HP LaserJet 4 Plus,HPPCL5MS,LPT1:_x000d__x000a__x000d__x000a_[Desktop]_x000d__x000a_Wallpaper=(无)_x000d__x000a_TileWallpaper=0_x000d_ 5 18" xfId="2435"/>
    <cellStyle name="s]_x000d__x000a_load=_x000d__x000a_run=_x000d__x000a_NullPort=None_x000d__x000a_device=HP LaserJet 4 Plus,HPPCL5MS,LPT1:_x000d__x000a__x000d__x000a_[Desktop]_x000d__x000a_Wallpaper=(无)_x000d__x000a_TileWallpaper=0_x000d_ 5 19" xfId="2436"/>
    <cellStyle name="s]_x000d__x000a_load=_x000d__x000a_run=_x000d__x000a_NullPort=None_x000d__x000a_device=HP LaserJet 4 Plus,HPPCL5MS,LPT1:_x000d__x000a__x000d__x000a_[Desktop]_x000d__x000a_Wallpaper=(无)_x000d__x000a_TileWallpaper=0_x000d_ 5 2" xfId="2437"/>
    <cellStyle name="s]_x000d__x000a_load=_x000d__x000a_run=_x000d__x000a_NullPort=None_x000d__x000a_device=HP LaserJet 4 Plus,HPPCL5MS,LPT1:_x000d__x000a__x000d__x000a_[Desktop]_x000d__x000a_Wallpaper=(无)_x000d__x000a_TileWallpaper=0_x000d_ 5 20" xfId="2438"/>
    <cellStyle name="s]_x000d__x000a_load=_x000d__x000a_run=_x000d__x000a_NullPort=None_x000d__x000a_device=HP LaserJet 4 Plus,HPPCL5MS,LPT1:_x000d__x000a__x000d__x000a_[Desktop]_x000d__x000a_Wallpaper=(无)_x000d__x000a_TileWallpaper=0_x000d_ 5 21" xfId="2439"/>
    <cellStyle name="s]_x000d__x000a_load=_x000d__x000a_run=_x000d__x000a_NullPort=None_x000d__x000a_device=HP LaserJet 4 Plus,HPPCL5MS,LPT1:_x000d__x000a__x000d__x000a_[Desktop]_x000d__x000a_Wallpaper=(无)_x000d__x000a_TileWallpaper=0_x000d_ 5 22" xfId="2440"/>
    <cellStyle name="s]_x000d__x000a_load=_x000d__x000a_run=_x000d__x000a_NullPort=None_x000d__x000a_device=HP LaserJet 4 Plus,HPPCL5MS,LPT1:_x000d__x000a__x000d__x000a_[Desktop]_x000d__x000a_Wallpaper=(无)_x000d__x000a_TileWallpaper=0_x000d_ 5 23" xfId="2441"/>
    <cellStyle name="s]_x000d__x000a_load=_x000d__x000a_run=_x000d__x000a_NullPort=None_x000d__x000a_device=HP LaserJet 4 Plus,HPPCL5MS,LPT1:_x000d__x000a__x000d__x000a_[Desktop]_x000d__x000a_Wallpaper=(无)_x000d__x000a_TileWallpaper=0_x000d_ 5 24" xfId="2442"/>
    <cellStyle name="s]_x000d__x000a_load=_x000d__x000a_run=_x000d__x000a_NullPort=None_x000d__x000a_device=HP LaserJet 4 Plus,HPPCL5MS,LPT1:_x000d__x000a__x000d__x000a_[Desktop]_x000d__x000a_Wallpaper=(无)_x000d__x000a_TileWallpaper=0_x000d_ 5 25" xfId="2443"/>
    <cellStyle name="s]_x000d__x000a_load=_x000d__x000a_run=_x000d__x000a_NullPort=None_x000d__x000a_device=HP LaserJet 4 Plus,HPPCL5MS,LPT1:_x000d__x000a__x000d__x000a_[Desktop]_x000d__x000a_Wallpaper=(无)_x000d__x000a_TileWallpaper=0_x000d_ 5 26" xfId="2444"/>
    <cellStyle name="s]_x000d__x000a_load=_x000d__x000a_run=_x000d__x000a_NullPort=None_x000d__x000a_device=HP LaserJet 4 Plus,HPPCL5MS,LPT1:_x000d__x000a__x000d__x000a_[Desktop]_x000d__x000a_Wallpaper=(无)_x000d__x000a_TileWallpaper=0_x000d_ 5 27" xfId="2445"/>
    <cellStyle name="s]_x000d__x000a_load=_x000d__x000a_run=_x000d__x000a_NullPort=None_x000d__x000a_device=HP LaserJet 4 Plus,HPPCL5MS,LPT1:_x000d__x000a__x000d__x000a_[Desktop]_x000d__x000a_Wallpaper=(无)_x000d__x000a_TileWallpaper=0_x000d_ 5 28" xfId="2446"/>
    <cellStyle name="s]_x000d__x000a_load=_x000d__x000a_run=_x000d__x000a_NullPort=None_x000d__x000a_device=HP LaserJet 4 Plus,HPPCL5MS,LPT1:_x000d__x000a__x000d__x000a_[Desktop]_x000d__x000a_Wallpaper=(无)_x000d__x000a_TileWallpaper=0_x000d_ 5 29" xfId="2447"/>
    <cellStyle name="s]_x000d__x000a_load=_x000d__x000a_run=_x000d__x000a_NullPort=None_x000d__x000a_device=HP LaserJet 4 Plus,HPPCL5MS,LPT1:_x000d__x000a__x000d__x000a_[Desktop]_x000d__x000a_Wallpaper=(无)_x000d__x000a_TileWallpaper=0_x000d_ 5 3" xfId="2448"/>
    <cellStyle name="s]_x000d__x000a_load=_x000d__x000a_run=_x000d__x000a_NullPort=None_x000d__x000a_device=HP LaserJet 4 Plus,HPPCL5MS,LPT1:_x000d__x000a__x000d__x000a_[Desktop]_x000d__x000a_Wallpaper=(无)_x000d__x000a_TileWallpaper=0_x000d_ 5 30" xfId="2449"/>
    <cellStyle name="s]_x000d__x000a_load=_x000d__x000a_run=_x000d__x000a_NullPort=None_x000d__x000a_device=HP LaserJet 4 Plus,HPPCL5MS,LPT1:_x000d__x000a__x000d__x000a_[Desktop]_x000d__x000a_Wallpaper=(无)_x000d__x000a_TileWallpaper=0_x000d_ 5 31" xfId="2450"/>
    <cellStyle name="s]_x000d__x000a_load=_x000d__x000a_run=_x000d__x000a_NullPort=None_x000d__x000a_device=HP LaserJet 4 Plus,HPPCL5MS,LPT1:_x000d__x000a__x000d__x000a_[Desktop]_x000d__x000a_Wallpaper=(无)_x000d__x000a_TileWallpaper=0_x000d_ 5 32" xfId="2451"/>
    <cellStyle name="s]_x000d__x000a_load=_x000d__x000a_run=_x000d__x000a_NullPort=None_x000d__x000a_device=HP LaserJet 4 Plus,HPPCL5MS,LPT1:_x000d__x000a__x000d__x000a_[Desktop]_x000d__x000a_Wallpaper=(无)_x000d__x000a_TileWallpaper=0_x000d_ 5 33" xfId="2452"/>
    <cellStyle name="s]_x000d__x000a_load=_x000d__x000a_run=_x000d__x000a_NullPort=None_x000d__x000a_device=HP LaserJet 4 Plus,HPPCL5MS,LPT1:_x000d__x000a__x000d__x000a_[Desktop]_x000d__x000a_Wallpaper=(无)_x000d__x000a_TileWallpaper=0_x000d_ 5 34" xfId="2453"/>
    <cellStyle name="s]_x000d__x000a_load=_x000d__x000a_run=_x000d__x000a_NullPort=None_x000d__x000a_device=HP LaserJet 4 Plus,HPPCL5MS,LPT1:_x000d__x000a__x000d__x000a_[Desktop]_x000d__x000a_Wallpaper=(无)_x000d__x000a_TileWallpaper=0_x000d_ 5 35" xfId="2454"/>
    <cellStyle name="s]_x000d__x000a_load=_x000d__x000a_run=_x000d__x000a_NullPort=None_x000d__x000a_device=HP LaserJet 4 Plus,HPPCL5MS,LPT1:_x000d__x000a__x000d__x000a_[Desktop]_x000d__x000a_Wallpaper=(无)_x000d__x000a_TileWallpaper=0_x000d_ 5 36" xfId="2455"/>
    <cellStyle name="s]_x000d__x000a_load=_x000d__x000a_run=_x000d__x000a_NullPort=None_x000d__x000a_device=HP LaserJet 4 Plus,HPPCL5MS,LPT1:_x000d__x000a__x000d__x000a_[Desktop]_x000d__x000a_Wallpaper=(无)_x000d__x000a_TileWallpaper=0_x000d_ 5 37" xfId="2456"/>
    <cellStyle name="s]_x000d__x000a_load=_x000d__x000a_run=_x000d__x000a_NullPort=None_x000d__x000a_device=HP LaserJet 4 Plus,HPPCL5MS,LPT1:_x000d__x000a__x000d__x000a_[Desktop]_x000d__x000a_Wallpaper=(无)_x000d__x000a_TileWallpaper=0_x000d_ 5 38" xfId="2457"/>
    <cellStyle name="s]_x000d__x000a_load=_x000d__x000a_run=_x000d__x000a_NullPort=None_x000d__x000a_device=HP LaserJet 4 Plus,HPPCL5MS,LPT1:_x000d__x000a__x000d__x000a_[Desktop]_x000d__x000a_Wallpaper=(无)_x000d__x000a_TileWallpaper=0_x000d_ 5 39" xfId="2458"/>
    <cellStyle name="s]_x000d__x000a_load=_x000d__x000a_run=_x000d__x000a_NullPort=None_x000d__x000a_device=HP LaserJet 4 Plus,HPPCL5MS,LPT1:_x000d__x000a__x000d__x000a_[Desktop]_x000d__x000a_Wallpaper=(无)_x000d__x000a_TileWallpaper=0_x000d_ 5 4" xfId="2459"/>
    <cellStyle name="s]_x000d__x000a_load=_x000d__x000a_run=_x000d__x000a_NullPort=None_x000d__x000a_device=HP LaserJet 4 Plus,HPPCL5MS,LPT1:_x000d__x000a__x000d__x000a_[Desktop]_x000d__x000a_Wallpaper=(无)_x000d__x000a_TileWallpaper=0_x000d_ 5 40" xfId="2460"/>
    <cellStyle name="s]_x000d__x000a_load=_x000d__x000a_run=_x000d__x000a_NullPort=None_x000d__x000a_device=HP LaserJet 4 Plus,HPPCL5MS,LPT1:_x000d__x000a__x000d__x000a_[Desktop]_x000d__x000a_Wallpaper=(无)_x000d__x000a_TileWallpaper=0_x000d_ 5 41" xfId="2461"/>
    <cellStyle name="s]_x000d__x000a_load=_x000d__x000a_run=_x000d__x000a_NullPort=None_x000d__x000a_device=HP LaserJet 4 Plus,HPPCL5MS,LPT1:_x000d__x000a__x000d__x000a_[Desktop]_x000d__x000a_Wallpaper=(无)_x000d__x000a_TileWallpaper=0_x000d_ 5 42" xfId="2462"/>
    <cellStyle name="s]_x000d__x000a_load=_x000d__x000a_run=_x000d__x000a_NullPort=None_x000d__x000a_device=HP LaserJet 4 Plus,HPPCL5MS,LPT1:_x000d__x000a__x000d__x000a_[Desktop]_x000d__x000a_Wallpaper=(无)_x000d__x000a_TileWallpaper=0_x000d_ 5 43" xfId="2463"/>
    <cellStyle name="s]_x000d__x000a_load=_x000d__x000a_run=_x000d__x000a_NullPort=None_x000d__x000a_device=HP LaserJet 4 Plus,HPPCL5MS,LPT1:_x000d__x000a__x000d__x000a_[Desktop]_x000d__x000a_Wallpaper=(无)_x000d__x000a_TileWallpaper=0_x000d_ 5 44" xfId="2464"/>
    <cellStyle name="s]_x000d__x000a_load=_x000d__x000a_run=_x000d__x000a_NullPort=None_x000d__x000a_device=HP LaserJet 4 Plus,HPPCL5MS,LPT1:_x000d__x000a__x000d__x000a_[Desktop]_x000d__x000a_Wallpaper=(无)_x000d__x000a_TileWallpaper=0_x000d_ 5 45" xfId="2465"/>
    <cellStyle name="s]_x000d__x000a_load=_x000d__x000a_run=_x000d__x000a_NullPort=None_x000d__x000a_device=HP LaserJet 4 Plus,HPPCL5MS,LPT1:_x000d__x000a__x000d__x000a_[Desktop]_x000d__x000a_Wallpaper=(无)_x000d__x000a_TileWallpaper=0_x000d_ 5 46" xfId="2466"/>
    <cellStyle name="s]_x000d__x000a_load=_x000d__x000a_run=_x000d__x000a_NullPort=None_x000d__x000a_device=HP LaserJet 4 Plus,HPPCL5MS,LPT1:_x000d__x000a__x000d__x000a_[Desktop]_x000d__x000a_Wallpaper=(无)_x000d__x000a_TileWallpaper=0_x000d_ 5 47" xfId="2467"/>
    <cellStyle name="s]_x000d__x000a_load=_x000d__x000a_run=_x000d__x000a_NullPort=None_x000d__x000a_device=HP LaserJet 4 Plus,HPPCL5MS,LPT1:_x000d__x000a__x000d__x000a_[Desktop]_x000d__x000a_Wallpaper=(无)_x000d__x000a_TileWallpaper=0_x000d_ 5 48" xfId="2468"/>
    <cellStyle name="s]_x000d__x000a_load=_x000d__x000a_run=_x000d__x000a_NullPort=None_x000d__x000a_device=HP LaserJet 4 Plus,HPPCL5MS,LPT1:_x000d__x000a__x000d__x000a_[Desktop]_x000d__x000a_Wallpaper=(无)_x000d__x000a_TileWallpaper=0_x000d_ 5 49" xfId="2469"/>
    <cellStyle name="s]_x000d__x000a_load=_x000d__x000a_run=_x000d__x000a_NullPort=None_x000d__x000a_device=HP LaserJet 4 Plus,HPPCL5MS,LPT1:_x000d__x000a__x000d__x000a_[Desktop]_x000d__x000a_Wallpaper=(无)_x000d__x000a_TileWallpaper=0_x000d_ 5 5" xfId="2470"/>
    <cellStyle name="s]_x000d__x000a_load=_x000d__x000a_run=_x000d__x000a_NullPort=None_x000d__x000a_device=HP LaserJet 4 Plus,HPPCL5MS,LPT1:_x000d__x000a__x000d__x000a_[Desktop]_x000d__x000a_Wallpaper=(无)_x000d__x000a_TileWallpaper=0_x000d_ 5 50" xfId="2471"/>
    <cellStyle name="s]_x000d__x000a_load=_x000d__x000a_run=_x000d__x000a_NullPort=None_x000d__x000a_device=HP LaserJet 4 Plus,HPPCL5MS,LPT1:_x000d__x000a__x000d__x000a_[Desktop]_x000d__x000a_Wallpaper=(无)_x000d__x000a_TileWallpaper=0_x000d_ 5 51" xfId="2472"/>
    <cellStyle name="s]_x000d__x000a_load=_x000d__x000a_run=_x000d__x000a_NullPort=None_x000d__x000a_device=HP LaserJet 4 Plus,HPPCL5MS,LPT1:_x000d__x000a__x000d__x000a_[Desktop]_x000d__x000a_Wallpaper=(无)_x000d__x000a_TileWallpaper=0_x000d_ 5 52" xfId="2473"/>
    <cellStyle name="s]_x000d__x000a_load=_x000d__x000a_run=_x000d__x000a_NullPort=None_x000d__x000a_device=HP LaserJet 4 Plus,HPPCL5MS,LPT1:_x000d__x000a__x000d__x000a_[Desktop]_x000d__x000a_Wallpaper=(无)_x000d__x000a_TileWallpaper=0_x000d_ 5 53" xfId="2474"/>
    <cellStyle name="s]_x000d__x000a_load=_x000d__x000a_run=_x000d__x000a_NullPort=None_x000d__x000a_device=HP LaserJet 4 Plus,HPPCL5MS,LPT1:_x000d__x000a__x000d__x000a_[Desktop]_x000d__x000a_Wallpaper=(无)_x000d__x000a_TileWallpaper=0_x000d_ 5 54" xfId="2475"/>
    <cellStyle name="s]_x000d__x000a_load=_x000d__x000a_run=_x000d__x000a_NullPort=None_x000d__x000a_device=HP LaserJet 4 Plus,HPPCL5MS,LPT1:_x000d__x000a__x000d__x000a_[Desktop]_x000d__x000a_Wallpaper=(无)_x000d__x000a_TileWallpaper=0_x000d_ 5 55" xfId="2476"/>
    <cellStyle name="s]_x000d__x000a_load=_x000d__x000a_run=_x000d__x000a_NullPort=None_x000d__x000a_device=HP LaserJet 4 Plus,HPPCL5MS,LPT1:_x000d__x000a__x000d__x000a_[Desktop]_x000d__x000a_Wallpaper=(无)_x000d__x000a_TileWallpaper=0_x000d_ 5 56" xfId="2477"/>
    <cellStyle name="s]_x000d__x000a_load=_x000d__x000a_run=_x000d__x000a_NullPort=None_x000d__x000a_device=HP LaserJet 4 Plus,HPPCL5MS,LPT1:_x000d__x000a__x000d__x000a_[Desktop]_x000d__x000a_Wallpaper=(无)_x000d__x000a_TileWallpaper=0_x000d_ 5 57" xfId="2478"/>
    <cellStyle name="s]_x000d__x000a_load=_x000d__x000a_run=_x000d__x000a_NullPort=None_x000d__x000a_device=HP LaserJet 4 Plus,HPPCL5MS,LPT1:_x000d__x000a__x000d__x000a_[Desktop]_x000d__x000a_Wallpaper=(无)_x000d__x000a_TileWallpaper=0_x000d_ 5 58" xfId="2479"/>
    <cellStyle name="s]_x000d__x000a_load=_x000d__x000a_run=_x000d__x000a_NullPort=None_x000d__x000a_device=HP LaserJet 4 Plus,HPPCL5MS,LPT1:_x000d__x000a__x000d__x000a_[Desktop]_x000d__x000a_Wallpaper=(无)_x000d__x000a_TileWallpaper=0_x000d_ 5 59" xfId="2480"/>
    <cellStyle name="s]_x000d__x000a_load=_x000d__x000a_run=_x000d__x000a_NullPort=None_x000d__x000a_device=HP LaserJet 4 Plus,HPPCL5MS,LPT1:_x000d__x000a__x000d__x000a_[Desktop]_x000d__x000a_Wallpaper=(无)_x000d__x000a_TileWallpaper=0_x000d_ 5 6" xfId="2481"/>
    <cellStyle name="s]_x000d__x000a_load=_x000d__x000a_run=_x000d__x000a_NullPort=None_x000d__x000a_device=HP LaserJet 4 Plus,HPPCL5MS,LPT1:_x000d__x000a__x000d__x000a_[Desktop]_x000d__x000a_Wallpaper=(无)_x000d__x000a_TileWallpaper=0_x000d_ 5 60" xfId="2482"/>
    <cellStyle name="s]_x000d__x000a_load=_x000d__x000a_run=_x000d__x000a_NullPort=None_x000d__x000a_device=HP LaserJet 4 Plus,HPPCL5MS,LPT1:_x000d__x000a__x000d__x000a_[Desktop]_x000d__x000a_Wallpaper=(无)_x000d__x000a_TileWallpaper=0_x000d_ 5 61" xfId="2483"/>
    <cellStyle name="s]_x000d__x000a_load=_x000d__x000a_run=_x000d__x000a_NullPort=None_x000d__x000a_device=HP LaserJet 4 Plus,HPPCL5MS,LPT1:_x000d__x000a__x000d__x000a_[Desktop]_x000d__x000a_Wallpaper=(无)_x000d__x000a_TileWallpaper=0_x000d_ 5 62" xfId="2484"/>
    <cellStyle name="s]_x000d__x000a_load=_x000d__x000a_run=_x000d__x000a_NullPort=None_x000d__x000a_device=HP LaserJet 4 Plus,HPPCL5MS,LPT1:_x000d__x000a__x000d__x000a_[Desktop]_x000d__x000a_Wallpaper=(无)_x000d__x000a_TileWallpaper=0_x000d_ 5 63" xfId="2485"/>
    <cellStyle name="s]_x000d__x000a_load=_x000d__x000a_run=_x000d__x000a_NullPort=None_x000d__x000a_device=HP LaserJet 4 Plus,HPPCL5MS,LPT1:_x000d__x000a__x000d__x000a_[Desktop]_x000d__x000a_Wallpaper=(无)_x000d__x000a_TileWallpaper=0_x000d_ 5 64" xfId="2486"/>
    <cellStyle name="s]_x000d__x000a_load=_x000d__x000a_run=_x000d__x000a_NullPort=None_x000d__x000a_device=HP LaserJet 4 Plus,HPPCL5MS,LPT1:_x000d__x000a__x000d__x000a_[Desktop]_x000d__x000a_Wallpaper=(无)_x000d__x000a_TileWallpaper=0_x000d_ 5 65" xfId="2487"/>
    <cellStyle name="s]_x000d__x000a_load=_x000d__x000a_run=_x000d__x000a_NullPort=None_x000d__x000a_device=HP LaserJet 4 Plus,HPPCL5MS,LPT1:_x000d__x000a__x000d__x000a_[Desktop]_x000d__x000a_Wallpaper=(无)_x000d__x000a_TileWallpaper=0_x000d_ 5 66" xfId="2488"/>
    <cellStyle name="s]_x000d__x000a_load=_x000d__x000a_run=_x000d__x000a_NullPort=None_x000d__x000a_device=HP LaserJet 4 Plus,HPPCL5MS,LPT1:_x000d__x000a__x000d__x000a_[Desktop]_x000d__x000a_Wallpaper=(无)_x000d__x000a_TileWallpaper=0_x000d_ 5 67" xfId="2489"/>
    <cellStyle name="s]_x000d__x000a_load=_x000d__x000a_run=_x000d__x000a_NullPort=None_x000d__x000a_device=HP LaserJet 4 Plus,HPPCL5MS,LPT1:_x000d__x000a__x000d__x000a_[Desktop]_x000d__x000a_Wallpaper=(无)_x000d__x000a_TileWallpaper=0_x000d_ 5 68" xfId="2490"/>
    <cellStyle name="s]_x000d__x000a_load=_x000d__x000a_run=_x000d__x000a_NullPort=None_x000d__x000a_device=HP LaserJet 4 Plus,HPPCL5MS,LPT1:_x000d__x000a__x000d__x000a_[Desktop]_x000d__x000a_Wallpaper=(无)_x000d__x000a_TileWallpaper=0_x000d_ 5 69" xfId="2491"/>
    <cellStyle name="s]_x000d__x000a_load=_x000d__x000a_run=_x000d__x000a_NullPort=None_x000d__x000a_device=HP LaserJet 4 Plus,HPPCL5MS,LPT1:_x000d__x000a__x000d__x000a_[Desktop]_x000d__x000a_Wallpaper=(无)_x000d__x000a_TileWallpaper=0_x000d_ 5 7" xfId="2492"/>
    <cellStyle name="s]_x000d__x000a_load=_x000d__x000a_run=_x000d__x000a_NullPort=None_x000d__x000a_device=HP LaserJet 4 Plus,HPPCL5MS,LPT1:_x000d__x000a__x000d__x000a_[Desktop]_x000d__x000a_Wallpaper=(无)_x000d__x000a_TileWallpaper=0_x000d_ 5 70" xfId="2493"/>
    <cellStyle name="s]_x000d__x000a_load=_x000d__x000a_run=_x000d__x000a_NullPort=None_x000d__x000a_device=HP LaserJet 4 Plus,HPPCL5MS,LPT1:_x000d__x000a__x000d__x000a_[Desktop]_x000d__x000a_Wallpaper=(无)_x000d__x000a_TileWallpaper=0_x000d_ 5 71" xfId="2494"/>
    <cellStyle name="s]_x000d__x000a_load=_x000d__x000a_run=_x000d__x000a_NullPort=None_x000d__x000a_device=HP LaserJet 4 Plus,HPPCL5MS,LPT1:_x000d__x000a__x000d__x000a_[Desktop]_x000d__x000a_Wallpaper=(无)_x000d__x000a_TileWallpaper=0_x000d_ 5 72" xfId="2495"/>
    <cellStyle name="s]_x000d__x000a_load=_x000d__x000a_run=_x000d__x000a_NullPort=None_x000d__x000a_device=HP LaserJet 4 Plus,HPPCL5MS,LPT1:_x000d__x000a__x000d__x000a_[Desktop]_x000d__x000a_Wallpaper=(无)_x000d__x000a_TileWallpaper=0_x000d_ 5 73" xfId="2496"/>
    <cellStyle name="s]_x000d__x000a_load=_x000d__x000a_run=_x000d__x000a_NullPort=None_x000d__x000a_device=HP LaserJet 4 Plus,HPPCL5MS,LPT1:_x000d__x000a__x000d__x000a_[Desktop]_x000d__x000a_Wallpaper=(无)_x000d__x000a_TileWallpaper=0_x000d_ 5 74" xfId="2497"/>
    <cellStyle name="s]_x000d__x000a_load=_x000d__x000a_run=_x000d__x000a_NullPort=None_x000d__x000a_device=HP LaserJet 4 Plus,HPPCL5MS,LPT1:_x000d__x000a__x000d__x000a_[Desktop]_x000d__x000a_Wallpaper=(无)_x000d__x000a_TileWallpaper=0_x000d_ 5 75" xfId="2498"/>
    <cellStyle name="s]_x000d__x000a_load=_x000d__x000a_run=_x000d__x000a_NullPort=None_x000d__x000a_device=HP LaserJet 4 Plus,HPPCL5MS,LPT1:_x000d__x000a__x000d__x000a_[Desktop]_x000d__x000a_Wallpaper=(无)_x000d__x000a_TileWallpaper=0_x000d_ 5 76" xfId="2499"/>
    <cellStyle name="s]_x000d__x000a_load=_x000d__x000a_run=_x000d__x000a_NullPort=None_x000d__x000a_device=HP LaserJet 4 Plus,HPPCL5MS,LPT1:_x000d__x000a__x000d__x000a_[Desktop]_x000d__x000a_Wallpaper=(无)_x000d__x000a_TileWallpaper=0_x000d_ 5 77" xfId="2500"/>
    <cellStyle name="s]_x000d__x000a_load=_x000d__x000a_run=_x000d__x000a_NullPort=None_x000d__x000a_device=HP LaserJet 4 Plus,HPPCL5MS,LPT1:_x000d__x000a__x000d__x000a_[Desktop]_x000d__x000a_Wallpaper=(无)_x000d__x000a_TileWallpaper=0_x000d_ 5 78" xfId="2501"/>
    <cellStyle name="s]_x000d__x000a_load=_x000d__x000a_run=_x000d__x000a_NullPort=None_x000d__x000a_device=HP LaserJet 4 Plus,HPPCL5MS,LPT1:_x000d__x000a__x000d__x000a_[Desktop]_x000d__x000a_Wallpaper=(无)_x000d__x000a_TileWallpaper=0_x000d_ 5 79" xfId="2502"/>
    <cellStyle name="s]_x000d__x000a_load=_x000d__x000a_run=_x000d__x000a_NullPort=None_x000d__x000a_device=HP LaserJet 4 Plus,HPPCL5MS,LPT1:_x000d__x000a__x000d__x000a_[Desktop]_x000d__x000a_Wallpaper=(无)_x000d__x000a_TileWallpaper=0_x000d_ 5 8" xfId="2503"/>
    <cellStyle name="s]_x000d__x000a_load=_x000d__x000a_run=_x000d__x000a_NullPort=None_x000d__x000a_device=HP LaserJet 4 Plus,HPPCL5MS,LPT1:_x000d__x000a__x000d__x000a_[Desktop]_x000d__x000a_Wallpaper=(无)_x000d__x000a_TileWallpaper=0_x000d_ 5 80" xfId="2504"/>
    <cellStyle name="s]_x000d__x000a_load=_x000d__x000a_run=_x000d__x000a_NullPort=None_x000d__x000a_device=HP LaserJet 4 Plus,HPPCL5MS,LPT1:_x000d__x000a__x000d__x000a_[Desktop]_x000d__x000a_Wallpaper=(无)_x000d__x000a_TileWallpaper=0_x000d_ 5 9" xfId="2505"/>
    <cellStyle name="s]_x000d__x000a_load=_x000d__x000a_run=_x000d__x000a_NullPort=None_x000d__x000a_device=HP LaserJet 4 Plus,HPPCL5MS,LPT1:_x000d__x000a__x000d__x000a_[Desktop]_x000d__x000a_Wallpaper=(无)_x000d__x000a_TileWallpaper=0_x000d_ 6" xfId="2506"/>
    <cellStyle name="s]_x000d__x000a_load=_x000d__x000a_run=_x000d__x000a_NullPort=None_x000d__x000a_device=HP LaserJet 4 Plus,HPPCL5MS,LPT1:_x000d__x000a__x000d__x000a_[Desktop]_x000d__x000a_Wallpaper=(无)_x000d__x000a_TileWallpaper=0_x000d_ 6 10" xfId="2507"/>
    <cellStyle name="s]_x000d__x000a_load=_x000d__x000a_run=_x000d__x000a_NullPort=None_x000d__x000a_device=HP LaserJet 4 Plus,HPPCL5MS,LPT1:_x000d__x000a__x000d__x000a_[Desktop]_x000d__x000a_Wallpaper=(无)_x000d__x000a_TileWallpaper=0_x000d_ 6 11" xfId="2508"/>
    <cellStyle name="s]_x000d__x000a_load=_x000d__x000a_run=_x000d__x000a_NullPort=None_x000d__x000a_device=HP LaserJet 4 Plus,HPPCL5MS,LPT1:_x000d__x000a__x000d__x000a_[Desktop]_x000d__x000a_Wallpaper=(无)_x000d__x000a_TileWallpaper=0_x000d_ 6 12" xfId="2509"/>
    <cellStyle name="s]_x000d__x000a_load=_x000d__x000a_run=_x000d__x000a_NullPort=None_x000d__x000a_device=HP LaserJet 4 Plus,HPPCL5MS,LPT1:_x000d__x000a__x000d__x000a_[Desktop]_x000d__x000a_Wallpaper=(无)_x000d__x000a_TileWallpaper=0_x000d_ 6 13" xfId="2510"/>
    <cellStyle name="s]_x000d__x000a_load=_x000d__x000a_run=_x000d__x000a_NullPort=None_x000d__x000a_device=HP LaserJet 4 Plus,HPPCL5MS,LPT1:_x000d__x000a__x000d__x000a_[Desktop]_x000d__x000a_Wallpaper=(无)_x000d__x000a_TileWallpaper=0_x000d_ 6 14" xfId="2511"/>
    <cellStyle name="s]_x000d__x000a_load=_x000d__x000a_run=_x000d__x000a_NullPort=None_x000d__x000a_device=HP LaserJet 4 Plus,HPPCL5MS,LPT1:_x000d__x000a__x000d__x000a_[Desktop]_x000d__x000a_Wallpaper=(无)_x000d__x000a_TileWallpaper=0_x000d_ 6 15" xfId="2512"/>
    <cellStyle name="s]_x000d__x000a_load=_x000d__x000a_run=_x000d__x000a_NullPort=None_x000d__x000a_device=HP LaserJet 4 Plus,HPPCL5MS,LPT1:_x000d__x000a__x000d__x000a_[Desktop]_x000d__x000a_Wallpaper=(无)_x000d__x000a_TileWallpaper=0_x000d_ 6 16" xfId="2513"/>
    <cellStyle name="s]_x000d__x000a_load=_x000d__x000a_run=_x000d__x000a_NullPort=None_x000d__x000a_device=HP LaserJet 4 Plus,HPPCL5MS,LPT1:_x000d__x000a__x000d__x000a_[Desktop]_x000d__x000a_Wallpaper=(无)_x000d__x000a_TileWallpaper=0_x000d_ 6 17" xfId="2514"/>
    <cellStyle name="s]_x000d__x000a_load=_x000d__x000a_run=_x000d__x000a_NullPort=None_x000d__x000a_device=HP LaserJet 4 Plus,HPPCL5MS,LPT1:_x000d__x000a__x000d__x000a_[Desktop]_x000d__x000a_Wallpaper=(无)_x000d__x000a_TileWallpaper=0_x000d_ 6 18" xfId="2515"/>
    <cellStyle name="s]_x000d__x000a_load=_x000d__x000a_run=_x000d__x000a_NullPort=None_x000d__x000a_device=HP LaserJet 4 Plus,HPPCL5MS,LPT1:_x000d__x000a__x000d__x000a_[Desktop]_x000d__x000a_Wallpaper=(无)_x000d__x000a_TileWallpaper=0_x000d_ 6 19" xfId="2516"/>
    <cellStyle name="s]_x000d__x000a_load=_x000d__x000a_run=_x000d__x000a_NullPort=None_x000d__x000a_device=HP LaserJet 4 Plus,HPPCL5MS,LPT1:_x000d__x000a__x000d__x000a_[Desktop]_x000d__x000a_Wallpaper=(无)_x000d__x000a_TileWallpaper=0_x000d_ 6 2" xfId="2517"/>
    <cellStyle name="s]_x000d__x000a_load=_x000d__x000a_run=_x000d__x000a_NullPort=None_x000d__x000a_device=HP LaserJet 4 Plus,HPPCL5MS,LPT1:_x000d__x000a__x000d__x000a_[Desktop]_x000d__x000a_Wallpaper=(无)_x000d__x000a_TileWallpaper=0_x000d_ 6 20" xfId="2518"/>
    <cellStyle name="s]_x000d__x000a_load=_x000d__x000a_run=_x000d__x000a_NullPort=None_x000d__x000a_device=HP LaserJet 4 Plus,HPPCL5MS,LPT1:_x000d__x000a__x000d__x000a_[Desktop]_x000d__x000a_Wallpaper=(无)_x000d__x000a_TileWallpaper=0_x000d_ 6 21" xfId="2519"/>
    <cellStyle name="s]_x000d__x000a_load=_x000d__x000a_run=_x000d__x000a_NullPort=None_x000d__x000a_device=HP LaserJet 4 Plus,HPPCL5MS,LPT1:_x000d__x000a__x000d__x000a_[Desktop]_x000d__x000a_Wallpaper=(无)_x000d__x000a_TileWallpaper=0_x000d_ 6 22" xfId="2520"/>
    <cellStyle name="s]_x000d__x000a_load=_x000d__x000a_run=_x000d__x000a_NullPort=None_x000d__x000a_device=HP LaserJet 4 Plus,HPPCL5MS,LPT1:_x000d__x000a__x000d__x000a_[Desktop]_x000d__x000a_Wallpaper=(无)_x000d__x000a_TileWallpaper=0_x000d_ 6 23" xfId="2521"/>
    <cellStyle name="s]_x000d__x000a_load=_x000d__x000a_run=_x000d__x000a_NullPort=None_x000d__x000a_device=HP LaserJet 4 Plus,HPPCL5MS,LPT1:_x000d__x000a__x000d__x000a_[Desktop]_x000d__x000a_Wallpaper=(无)_x000d__x000a_TileWallpaper=0_x000d_ 6 24" xfId="2522"/>
    <cellStyle name="s]_x000d__x000a_load=_x000d__x000a_run=_x000d__x000a_NullPort=None_x000d__x000a_device=HP LaserJet 4 Plus,HPPCL5MS,LPT1:_x000d__x000a__x000d__x000a_[Desktop]_x000d__x000a_Wallpaper=(无)_x000d__x000a_TileWallpaper=0_x000d_ 6 25" xfId="2523"/>
    <cellStyle name="s]_x000d__x000a_load=_x000d__x000a_run=_x000d__x000a_NullPort=None_x000d__x000a_device=HP LaserJet 4 Plus,HPPCL5MS,LPT1:_x000d__x000a__x000d__x000a_[Desktop]_x000d__x000a_Wallpaper=(无)_x000d__x000a_TileWallpaper=0_x000d_ 6 26" xfId="2524"/>
    <cellStyle name="s]_x000d__x000a_load=_x000d__x000a_run=_x000d__x000a_NullPort=None_x000d__x000a_device=HP LaserJet 4 Plus,HPPCL5MS,LPT1:_x000d__x000a__x000d__x000a_[Desktop]_x000d__x000a_Wallpaper=(无)_x000d__x000a_TileWallpaper=0_x000d_ 6 27" xfId="2525"/>
    <cellStyle name="s]_x000d__x000a_load=_x000d__x000a_run=_x000d__x000a_NullPort=None_x000d__x000a_device=HP LaserJet 4 Plus,HPPCL5MS,LPT1:_x000d__x000a__x000d__x000a_[Desktop]_x000d__x000a_Wallpaper=(无)_x000d__x000a_TileWallpaper=0_x000d_ 6 28" xfId="2526"/>
    <cellStyle name="s]_x000d__x000a_load=_x000d__x000a_run=_x000d__x000a_NullPort=None_x000d__x000a_device=HP LaserJet 4 Plus,HPPCL5MS,LPT1:_x000d__x000a__x000d__x000a_[Desktop]_x000d__x000a_Wallpaper=(无)_x000d__x000a_TileWallpaper=0_x000d_ 6 29" xfId="2527"/>
    <cellStyle name="s]_x000d__x000a_load=_x000d__x000a_run=_x000d__x000a_NullPort=None_x000d__x000a_device=HP LaserJet 4 Plus,HPPCL5MS,LPT1:_x000d__x000a__x000d__x000a_[Desktop]_x000d__x000a_Wallpaper=(无)_x000d__x000a_TileWallpaper=0_x000d_ 6 3" xfId="2528"/>
    <cellStyle name="s]_x000d__x000a_load=_x000d__x000a_run=_x000d__x000a_NullPort=None_x000d__x000a_device=HP LaserJet 4 Plus,HPPCL5MS,LPT1:_x000d__x000a__x000d__x000a_[Desktop]_x000d__x000a_Wallpaper=(无)_x000d__x000a_TileWallpaper=0_x000d_ 6 30" xfId="2529"/>
    <cellStyle name="s]_x000d__x000a_load=_x000d__x000a_run=_x000d__x000a_NullPort=None_x000d__x000a_device=HP LaserJet 4 Plus,HPPCL5MS,LPT1:_x000d__x000a__x000d__x000a_[Desktop]_x000d__x000a_Wallpaper=(无)_x000d__x000a_TileWallpaper=0_x000d_ 6 31" xfId="2530"/>
    <cellStyle name="s]_x000d__x000a_load=_x000d__x000a_run=_x000d__x000a_NullPort=None_x000d__x000a_device=HP LaserJet 4 Plus,HPPCL5MS,LPT1:_x000d__x000a__x000d__x000a_[Desktop]_x000d__x000a_Wallpaper=(无)_x000d__x000a_TileWallpaper=0_x000d_ 6 32" xfId="2531"/>
    <cellStyle name="s]_x000d__x000a_load=_x000d__x000a_run=_x000d__x000a_NullPort=None_x000d__x000a_device=HP LaserJet 4 Plus,HPPCL5MS,LPT1:_x000d__x000a__x000d__x000a_[Desktop]_x000d__x000a_Wallpaper=(无)_x000d__x000a_TileWallpaper=0_x000d_ 6 33" xfId="2532"/>
    <cellStyle name="s]_x000d__x000a_load=_x000d__x000a_run=_x000d__x000a_NullPort=None_x000d__x000a_device=HP LaserJet 4 Plus,HPPCL5MS,LPT1:_x000d__x000a__x000d__x000a_[Desktop]_x000d__x000a_Wallpaper=(无)_x000d__x000a_TileWallpaper=0_x000d_ 6 34" xfId="2533"/>
    <cellStyle name="s]_x000d__x000a_load=_x000d__x000a_run=_x000d__x000a_NullPort=None_x000d__x000a_device=HP LaserJet 4 Plus,HPPCL5MS,LPT1:_x000d__x000a__x000d__x000a_[Desktop]_x000d__x000a_Wallpaper=(无)_x000d__x000a_TileWallpaper=0_x000d_ 6 35" xfId="2534"/>
    <cellStyle name="s]_x000d__x000a_load=_x000d__x000a_run=_x000d__x000a_NullPort=None_x000d__x000a_device=HP LaserJet 4 Plus,HPPCL5MS,LPT1:_x000d__x000a__x000d__x000a_[Desktop]_x000d__x000a_Wallpaper=(无)_x000d__x000a_TileWallpaper=0_x000d_ 6 36" xfId="2535"/>
    <cellStyle name="s]_x000d__x000a_load=_x000d__x000a_run=_x000d__x000a_NullPort=None_x000d__x000a_device=HP LaserJet 4 Plus,HPPCL5MS,LPT1:_x000d__x000a__x000d__x000a_[Desktop]_x000d__x000a_Wallpaper=(无)_x000d__x000a_TileWallpaper=0_x000d_ 6 37" xfId="2536"/>
    <cellStyle name="s]_x000d__x000a_load=_x000d__x000a_run=_x000d__x000a_NullPort=None_x000d__x000a_device=HP LaserJet 4 Plus,HPPCL5MS,LPT1:_x000d__x000a__x000d__x000a_[Desktop]_x000d__x000a_Wallpaper=(无)_x000d__x000a_TileWallpaper=0_x000d_ 6 38" xfId="2537"/>
    <cellStyle name="s]_x000d__x000a_load=_x000d__x000a_run=_x000d__x000a_NullPort=None_x000d__x000a_device=HP LaserJet 4 Plus,HPPCL5MS,LPT1:_x000d__x000a__x000d__x000a_[Desktop]_x000d__x000a_Wallpaper=(无)_x000d__x000a_TileWallpaper=0_x000d_ 6 39" xfId="2538"/>
    <cellStyle name="s]_x000d__x000a_load=_x000d__x000a_run=_x000d__x000a_NullPort=None_x000d__x000a_device=HP LaserJet 4 Plus,HPPCL5MS,LPT1:_x000d__x000a__x000d__x000a_[Desktop]_x000d__x000a_Wallpaper=(无)_x000d__x000a_TileWallpaper=0_x000d_ 6 4" xfId="2539"/>
    <cellStyle name="s]_x000d__x000a_load=_x000d__x000a_run=_x000d__x000a_NullPort=None_x000d__x000a_device=HP LaserJet 4 Plus,HPPCL5MS,LPT1:_x000d__x000a__x000d__x000a_[Desktop]_x000d__x000a_Wallpaper=(无)_x000d__x000a_TileWallpaper=0_x000d_ 6 40" xfId="2540"/>
    <cellStyle name="s]_x000d__x000a_load=_x000d__x000a_run=_x000d__x000a_NullPort=None_x000d__x000a_device=HP LaserJet 4 Plus,HPPCL5MS,LPT1:_x000d__x000a__x000d__x000a_[Desktop]_x000d__x000a_Wallpaper=(无)_x000d__x000a_TileWallpaper=0_x000d_ 6 41" xfId="2541"/>
    <cellStyle name="s]_x000d__x000a_load=_x000d__x000a_run=_x000d__x000a_NullPort=None_x000d__x000a_device=HP LaserJet 4 Plus,HPPCL5MS,LPT1:_x000d__x000a__x000d__x000a_[Desktop]_x000d__x000a_Wallpaper=(无)_x000d__x000a_TileWallpaper=0_x000d_ 6 42" xfId="2542"/>
    <cellStyle name="s]_x000d__x000a_load=_x000d__x000a_run=_x000d__x000a_NullPort=None_x000d__x000a_device=HP LaserJet 4 Plus,HPPCL5MS,LPT1:_x000d__x000a__x000d__x000a_[Desktop]_x000d__x000a_Wallpaper=(无)_x000d__x000a_TileWallpaper=0_x000d_ 6 43" xfId="2543"/>
    <cellStyle name="s]_x000d__x000a_load=_x000d__x000a_run=_x000d__x000a_NullPort=None_x000d__x000a_device=HP LaserJet 4 Plus,HPPCL5MS,LPT1:_x000d__x000a__x000d__x000a_[Desktop]_x000d__x000a_Wallpaper=(无)_x000d__x000a_TileWallpaper=0_x000d_ 6 44" xfId="2544"/>
    <cellStyle name="s]_x000d__x000a_load=_x000d__x000a_run=_x000d__x000a_NullPort=None_x000d__x000a_device=HP LaserJet 4 Plus,HPPCL5MS,LPT1:_x000d__x000a__x000d__x000a_[Desktop]_x000d__x000a_Wallpaper=(无)_x000d__x000a_TileWallpaper=0_x000d_ 6 45" xfId="2545"/>
    <cellStyle name="s]_x000d__x000a_load=_x000d__x000a_run=_x000d__x000a_NullPort=None_x000d__x000a_device=HP LaserJet 4 Plus,HPPCL5MS,LPT1:_x000d__x000a__x000d__x000a_[Desktop]_x000d__x000a_Wallpaper=(无)_x000d__x000a_TileWallpaper=0_x000d_ 6 46" xfId="2546"/>
    <cellStyle name="s]_x000d__x000a_load=_x000d__x000a_run=_x000d__x000a_NullPort=None_x000d__x000a_device=HP LaserJet 4 Plus,HPPCL5MS,LPT1:_x000d__x000a__x000d__x000a_[Desktop]_x000d__x000a_Wallpaper=(无)_x000d__x000a_TileWallpaper=0_x000d_ 6 47" xfId="2547"/>
    <cellStyle name="s]_x000d__x000a_load=_x000d__x000a_run=_x000d__x000a_NullPort=None_x000d__x000a_device=HP LaserJet 4 Plus,HPPCL5MS,LPT1:_x000d__x000a__x000d__x000a_[Desktop]_x000d__x000a_Wallpaper=(无)_x000d__x000a_TileWallpaper=0_x000d_ 6 48" xfId="2548"/>
    <cellStyle name="s]_x000d__x000a_load=_x000d__x000a_run=_x000d__x000a_NullPort=None_x000d__x000a_device=HP LaserJet 4 Plus,HPPCL5MS,LPT1:_x000d__x000a__x000d__x000a_[Desktop]_x000d__x000a_Wallpaper=(无)_x000d__x000a_TileWallpaper=0_x000d_ 6 49" xfId="2549"/>
    <cellStyle name="s]_x000d__x000a_load=_x000d__x000a_run=_x000d__x000a_NullPort=None_x000d__x000a_device=HP LaserJet 4 Plus,HPPCL5MS,LPT1:_x000d__x000a__x000d__x000a_[Desktop]_x000d__x000a_Wallpaper=(无)_x000d__x000a_TileWallpaper=0_x000d_ 6 5" xfId="2550"/>
    <cellStyle name="s]_x000d__x000a_load=_x000d__x000a_run=_x000d__x000a_NullPort=None_x000d__x000a_device=HP LaserJet 4 Plus,HPPCL5MS,LPT1:_x000d__x000a__x000d__x000a_[Desktop]_x000d__x000a_Wallpaper=(无)_x000d__x000a_TileWallpaper=0_x000d_ 6 50" xfId="2551"/>
    <cellStyle name="s]_x000d__x000a_load=_x000d__x000a_run=_x000d__x000a_NullPort=None_x000d__x000a_device=HP LaserJet 4 Plus,HPPCL5MS,LPT1:_x000d__x000a__x000d__x000a_[Desktop]_x000d__x000a_Wallpaper=(无)_x000d__x000a_TileWallpaper=0_x000d_ 6 51" xfId="2552"/>
    <cellStyle name="s]_x000d__x000a_load=_x000d__x000a_run=_x000d__x000a_NullPort=None_x000d__x000a_device=HP LaserJet 4 Plus,HPPCL5MS,LPT1:_x000d__x000a__x000d__x000a_[Desktop]_x000d__x000a_Wallpaper=(无)_x000d__x000a_TileWallpaper=0_x000d_ 6 52" xfId="2553"/>
    <cellStyle name="s]_x000d__x000a_load=_x000d__x000a_run=_x000d__x000a_NullPort=None_x000d__x000a_device=HP LaserJet 4 Plus,HPPCL5MS,LPT1:_x000d__x000a__x000d__x000a_[Desktop]_x000d__x000a_Wallpaper=(无)_x000d__x000a_TileWallpaper=0_x000d_ 6 53" xfId="2554"/>
    <cellStyle name="s]_x000d__x000a_load=_x000d__x000a_run=_x000d__x000a_NullPort=None_x000d__x000a_device=HP LaserJet 4 Plus,HPPCL5MS,LPT1:_x000d__x000a__x000d__x000a_[Desktop]_x000d__x000a_Wallpaper=(无)_x000d__x000a_TileWallpaper=0_x000d_ 6 54" xfId="2555"/>
    <cellStyle name="s]_x000d__x000a_load=_x000d__x000a_run=_x000d__x000a_NullPort=None_x000d__x000a_device=HP LaserJet 4 Plus,HPPCL5MS,LPT1:_x000d__x000a__x000d__x000a_[Desktop]_x000d__x000a_Wallpaper=(无)_x000d__x000a_TileWallpaper=0_x000d_ 6 55" xfId="2556"/>
    <cellStyle name="s]_x000d__x000a_load=_x000d__x000a_run=_x000d__x000a_NullPort=None_x000d__x000a_device=HP LaserJet 4 Plus,HPPCL5MS,LPT1:_x000d__x000a__x000d__x000a_[Desktop]_x000d__x000a_Wallpaper=(无)_x000d__x000a_TileWallpaper=0_x000d_ 6 56" xfId="2557"/>
    <cellStyle name="s]_x000d__x000a_load=_x000d__x000a_run=_x000d__x000a_NullPort=None_x000d__x000a_device=HP LaserJet 4 Plus,HPPCL5MS,LPT1:_x000d__x000a__x000d__x000a_[Desktop]_x000d__x000a_Wallpaper=(无)_x000d__x000a_TileWallpaper=0_x000d_ 6 57" xfId="2558"/>
    <cellStyle name="s]_x000d__x000a_load=_x000d__x000a_run=_x000d__x000a_NullPort=None_x000d__x000a_device=HP LaserJet 4 Plus,HPPCL5MS,LPT1:_x000d__x000a__x000d__x000a_[Desktop]_x000d__x000a_Wallpaper=(无)_x000d__x000a_TileWallpaper=0_x000d_ 6 58" xfId="2559"/>
    <cellStyle name="s]_x000d__x000a_load=_x000d__x000a_run=_x000d__x000a_NullPort=None_x000d__x000a_device=HP LaserJet 4 Plus,HPPCL5MS,LPT1:_x000d__x000a__x000d__x000a_[Desktop]_x000d__x000a_Wallpaper=(无)_x000d__x000a_TileWallpaper=0_x000d_ 6 59" xfId="2560"/>
    <cellStyle name="s]_x000d__x000a_load=_x000d__x000a_run=_x000d__x000a_NullPort=None_x000d__x000a_device=HP LaserJet 4 Plus,HPPCL5MS,LPT1:_x000d__x000a__x000d__x000a_[Desktop]_x000d__x000a_Wallpaper=(无)_x000d__x000a_TileWallpaper=0_x000d_ 6 6" xfId="2561"/>
    <cellStyle name="s]_x000d__x000a_load=_x000d__x000a_run=_x000d__x000a_NullPort=None_x000d__x000a_device=HP LaserJet 4 Plus,HPPCL5MS,LPT1:_x000d__x000a__x000d__x000a_[Desktop]_x000d__x000a_Wallpaper=(无)_x000d__x000a_TileWallpaper=0_x000d_ 6 60" xfId="2562"/>
    <cellStyle name="s]_x000d__x000a_load=_x000d__x000a_run=_x000d__x000a_NullPort=None_x000d__x000a_device=HP LaserJet 4 Plus,HPPCL5MS,LPT1:_x000d__x000a__x000d__x000a_[Desktop]_x000d__x000a_Wallpaper=(无)_x000d__x000a_TileWallpaper=0_x000d_ 6 61" xfId="2563"/>
    <cellStyle name="s]_x000d__x000a_load=_x000d__x000a_run=_x000d__x000a_NullPort=None_x000d__x000a_device=HP LaserJet 4 Plus,HPPCL5MS,LPT1:_x000d__x000a__x000d__x000a_[Desktop]_x000d__x000a_Wallpaper=(无)_x000d__x000a_TileWallpaper=0_x000d_ 6 62" xfId="2564"/>
    <cellStyle name="s]_x000d__x000a_load=_x000d__x000a_run=_x000d__x000a_NullPort=None_x000d__x000a_device=HP LaserJet 4 Plus,HPPCL5MS,LPT1:_x000d__x000a__x000d__x000a_[Desktop]_x000d__x000a_Wallpaper=(无)_x000d__x000a_TileWallpaper=0_x000d_ 6 63" xfId="2565"/>
    <cellStyle name="s]_x000d__x000a_load=_x000d__x000a_run=_x000d__x000a_NullPort=None_x000d__x000a_device=HP LaserJet 4 Plus,HPPCL5MS,LPT1:_x000d__x000a__x000d__x000a_[Desktop]_x000d__x000a_Wallpaper=(无)_x000d__x000a_TileWallpaper=0_x000d_ 6 64" xfId="2566"/>
    <cellStyle name="s]_x000d__x000a_load=_x000d__x000a_run=_x000d__x000a_NullPort=None_x000d__x000a_device=HP LaserJet 4 Plus,HPPCL5MS,LPT1:_x000d__x000a__x000d__x000a_[Desktop]_x000d__x000a_Wallpaper=(无)_x000d__x000a_TileWallpaper=0_x000d_ 6 65" xfId="2567"/>
    <cellStyle name="s]_x000d__x000a_load=_x000d__x000a_run=_x000d__x000a_NullPort=None_x000d__x000a_device=HP LaserJet 4 Plus,HPPCL5MS,LPT1:_x000d__x000a__x000d__x000a_[Desktop]_x000d__x000a_Wallpaper=(无)_x000d__x000a_TileWallpaper=0_x000d_ 6 66" xfId="2568"/>
    <cellStyle name="s]_x000d__x000a_load=_x000d__x000a_run=_x000d__x000a_NullPort=None_x000d__x000a_device=HP LaserJet 4 Plus,HPPCL5MS,LPT1:_x000d__x000a__x000d__x000a_[Desktop]_x000d__x000a_Wallpaper=(无)_x000d__x000a_TileWallpaper=0_x000d_ 6 67" xfId="2569"/>
    <cellStyle name="s]_x000d__x000a_load=_x000d__x000a_run=_x000d__x000a_NullPort=None_x000d__x000a_device=HP LaserJet 4 Plus,HPPCL5MS,LPT1:_x000d__x000a__x000d__x000a_[Desktop]_x000d__x000a_Wallpaper=(无)_x000d__x000a_TileWallpaper=0_x000d_ 6 68" xfId="2570"/>
    <cellStyle name="s]_x000d__x000a_load=_x000d__x000a_run=_x000d__x000a_NullPort=None_x000d__x000a_device=HP LaserJet 4 Plus,HPPCL5MS,LPT1:_x000d__x000a__x000d__x000a_[Desktop]_x000d__x000a_Wallpaper=(无)_x000d__x000a_TileWallpaper=0_x000d_ 6 69" xfId="2571"/>
    <cellStyle name="s]_x000d__x000a_load=_x000d__x000a_run=_x000d__x000a_NullPort=None_x000d__x000a_device=HP LaserJet 4 Plus,HPPCL5MS,LPT1:_x000d__x000a__x000d__x000a_[Desktop]_x000d__x000a_Wallpaper=(无)_x000d__x000a_TileWallpaper=0_x000d_ 6 7" xfId="2572"/>
    <cellStyle name="s]_x000d__x000a_load=_x000d__x000a_run=_x000d__x000a_NullPort=None_x000d__x000a_device=HP LaserJet 4 Plus,HPPCL5MS,LPT1:_x000d__x000a__x000d__x000a_[Desktop]_x000d__x000a_Wallpaper=(无)_x000d__x000a_TileWallpaper=0_x000d_ 6 70" xfId="2573"/>
    <cellStyle name="s]_x000d__x000a_load=_x000d__x000a_run=_x000d__x000a_NullPort=None_x000d__x000a_device=HP LaserJet 4 Plus,HPPCL5MS,LPT1:_x000d__x000a__x000d__x000a_[Desktop]_x000d__x000a_Wallpaper=(无)_x000d__x000a_TileWallpaper=0_x000d_ 6 71" xfId="2574"/>
    <cellStyle name="s]_x000d__x000a_load=_x000d__x000a_run=_x000d__x000a_NullPort=None_x000d__x000a_device=HP LaserJet 4 Plus,HPPCL5MS,LPT1:_x000d__x000a__x000d__x000a_[Desktop]_x000d__x000a_Wallpaper=(无)_x000d__x000a_TileWallpaper=0_x000d_ 6 72" xfId="2575"/>
    <cellStyle name="s]_x000d__x000a_load=_x000d__x000a_run=_x000d__x000a_NullPort=None_x000d__x000a_device=HP LaserJet 4 Plus,HPPCL5MS,LPT1:_x000d__x000a__x000d__x000a_[Desktop]_x000d__x000a_Wallpaper=(无)_x000d__x000a_TileWallpaper=0_x000d_ 6 73" xfId="2576"/>
    <cellStyle name="s]_x000d__x000a_load=_x000d__x000a_run=_x000d__x000a_NullPort=None_x000d__x000a_device=HP LaserJet 4 Plus,HPPCL5MS,LPT1:_x000d__x000a__x000d__x000a_[Desktop]_x000d__x000a_Wallpaper=(无)_x000d__x000a_TileWallpaper=0_x000d_ 6 74" xfId="2577"/>
    <cellStyle name="s]_x000d__x000a_load=_x000d__x000a_run=_x000d__x000a_NullPort=None_x000d__x000a_device=HP LaserJet 4 Plus,HPPCL5MS,LPT1:_x000d__x000a__x000d__x000a_[Desktop]_x000d__x000a_Wallpaper=(无)_x000d__x000a_TileWallpaper=0_x000d_ 6 75" xfId="2578"/>
    <cellStyle name="s]_x000d__x000a_load=_x000d__x000a_run=_x000d__x000a_NullPort=None_x000d__x000a_device=HP LaserJet 4 Plus,HPPCL5MS,LPT1:_x000d__x000a__x000d__x000a_[Desktop]_x000d__x000a_Wallpaper=(无)_x000d__x000a_TileWallpaper=0_x000d_ 6 76" xfId="2579"/>
    <cellStyle name="s]_x000d__x000a_load=_x000d__x000a_run=_x000d__x000a_NullPort=None_x000d__x000a_device=HP LaserJet 4 Plus,HPPCL5MS,LPT1:_x000d__x000a__x000d__x000a_[Desktop]_x000d__x000a_Wallpaper=(无)_x000d__x000a_TileWallpaper=0_x000d_ 6 77" xfId="2580"/>
    <cellStyle name="s]_x000d__x000a_load=_x000d__x000a_run=_x000d__x000a_NullPort=None_x000d__x000a_device=HP LaserJet 4 Plus,HPPCL5MS,LPT1:_x000d__x000a__x000d__x000a_[Desktop]_x000d__x000a_Wallpaper=(无)_x000d__x000a_TileWallpaper=0_x000d_ 6 78" xfId="2581"/>
    <cellStyle name="s]_x000d__x000a_load=_x000d__x000a_run=_x000d__x000a_NullPort=None_x000d__x000a_device=HP LaserJet 4 Plus,HPPCL5MS,LPT1:_x000d__x000a__x000d__x000a_[Desktop]_x000d__x000a_Wallpaper=(无)_x000d__x000a_TileWallpaper=0_x000d_ 6 79" xfId="2582"/>
    <cellStyle name="s]_x000d__x000a_load=_x000d__x000a_run=_x000d__x000a_NullPort=None_x000d__x000a_device=HP LaserJet 4 Plus,HPPCL5MS,LPT1:_x000d__x000a__x000d__x000a_[Desktop]_x000d__x000a_Wallpaper=(无)_x000d__x000a_TileWallpaper=0_x000d_ 6 8" xfId="2583"/>
    <cellStyle name="s]_x000d__x000a_load=_x000d__x000a_run=_x000d__x000a_NullPort=None_x000d__x000a_device=HP LaserJet 4 Plus,HPPCL5MS,LPT1:_x000d__x000a__x000d__x000a_[Desktop]_x000d__x000a_Wallpaper=(无)_x000d__x000a_TileWallpaper=0_x000d_ 6 80" xfId="2584"/>
    <cellStyle name="s]_x000d__x000a_load=_x000d__x000a_run=_x000d__x000a_NullPort=None_x000d__x000a_device=HP LaserJet 4 Plus,HPPCL5MS,LPT1:_x000d__x000a__x000d__x000a_[Desktop]_x000d__x000a_Wallpaper=(无)_x000d__x000a_TileWallpaper=0_x000d_ 6 9" xfId="2585"/>
    <cellStyle name="s]_x000d__x000a_load=_x000d__x000a_run=_x000d__x000a_NullPort=None_x000d__x000a_device=HP LaserJet 4 Plus,HPPCL5MS,LPT1:_x000d__x000a__x000d__x000a_[Desktop]_x000d__x000a_Wallpaper=(无)_x000d__x000a_TileWallpaper=0_x000d_ 7" xfId="2586"/>
    <cellStyle name="s]_x000d__x000a_load=_x000d__x000a_run=_x000d__x000a_NullPort=None_x000d__x000a_device=HP LaserJet 4 Plus,HPPCL5MS,LPT1:_x000d__x000a__x000d__x000a_[Desktop]_x000d__x000a_Wallpaper=(无)_x000d__x000a_TileWallpaper=0_x000d_ 7 10" xfId="2587"/>
    <cellStyle name="s]_x000d__x000a_load=_x000d__x000a_run=_x000d__x000a_NullPort=None_x000d__x000a_device=HP LaserJet 4 Plus,HPPCL5MS,LPT1:_x000d__x000a__x000d__x000a_[Desktop]_x000d__x000a_Wallpaper=(无)_x000d__x000a_TileWallpaper=0_x000d_ 7 11" xfId="2588"/>
    <cellStyle name="s]_x000d__x000a_load=_x000d__x000a_run=_x000d__x000a_NullPort=None_x000d__x000a_device=HP LaserJet 4 Plus,HPPCL5MS,LPT1:_x000d__x000a__x000d__x000a_[Desktop]_x000d__x000a_Wallpaper=(无)_x000d__x000a_TileWallpaper=0_x000d_ 7 12" xfId="2589"/>
    <cellStyle name="s]_x000d__x000a_load=_x000d__x000a_run=_x000d__x000a_NullPort=None_x000d__x000a_device=HP LaserJet 4 Plus,HPPCL5MS,LPT1:_x000d__x000a__x000d__x000a_[Desktop]_x000d__x000a_Wallpaper=(无)_x000d__x000a_TileWallpaper=0_x000d_ 7 13" xfId="2590"/>
    <cellStyle name="s]_x000d__x000a_load=_x000d__x000a_run=_x000d__x000a_NullPort=None_x000d__x000a_device=HP LaserJet 4 Plus,HPPCL5MS,LPT1:_x000d__x000a__x000d__x000a_[Desktop]_x000d__x000a_Wallpaper=(无)_x000d__x000a_TileWallpaper=0_x000d_ 7 14" xfId="2591"/>
    <cellStyle name="s]_x000d__x000a_load=_x000d__x000a_run=_x000d__x000a_NullPort=None_x000d__x000a_device=HP LaserJet 4 Plus,HPPCL5MS,LPT1:_x000d__x000a__x000d__x000a_[Desktop]_x000d__x000a_Wallpaper=(无)_x000d__x000a_TileWallpaper=0_x000d_ 7 15" xfId="2592"/>
    <cellStyle name="s]_x000d__x000a_load=_x000d__x000a_run=_x000d__x000a_NullPort=None_x000d__x000a_device=HP LaserJet 4 Plus,HPPCL5MS,LPT1:_x000d__x000a__x000d__x000a_[Desktop]_x000d__x000a_Wallpaper=(无)_x000d__x000a_TileWallpaper=0_x000d_ 7 16" xfId="2593"/>
    <cellStyle name="s]_x000d__x000a_load=_x000d__x000a_run=_x000d__x000a_NullPort=None_x000d__x000a_device=HP LaserJet 4 Plus,HPPCL5MS,LPT1:_x000d__x000a__x000d__x000a_[Desktop]_x000d__x000a_Wallpaper=(无)_x000d__x000a_TileWallpaper=0_x000d_ 7 17" xfId="2594"/>
    <cellStyle name="s]_x000d__x000a_load=_x000d__x000a_run=_x000d__x000a_NullPort=None_x000d__x000a_device=HP LaserJet 4 Plus,HPPCL5MS,LPT1:_x000d__x000a__x000d__x000a_[Desktop]_x000d__x000a_Wallpaper=(无)_x000d__x000a_TileWallpaper=0_x000d_ 7 18" xfId="2595"/>
    <cellStyle name="s]_x000d__x000a_load=_x000d__x000a_run=_x000d__x000a_NullPort=None_x000d__x000a_device=HP LaserJet 4 Plus,HPPCL5MS,LPT1:_x000d__x000a__x000d__x000a_[Desktop]_x000d__x000a_Wallpaper=(无)_x000d__x000a_TileWallpaper=0_x000d_ 7 19" xfId="2596"/>
    <cellStyle name="s]_x000d__x000a_load=_x000d__x000a_run=_x000d__x000a_NullPort=None_x000d__x000a_device=HP LaserJet 4 Plus,HPPCL5MS,LPT1:_x000d__x000a__x000d__x000a_[Desktop]_x000d__x000a_Wallpaper=(无)_x000d__x000a_TileWallpaper=0_x000d_ 7 2" xfId="2597"/>
    <cellStyle name="s]_x000d__x000a_load=_x000d__x000a_run=_x000d__x000a_NullPort=None_x000d__x000a_device=HP LaserJet 4 Plus,HPPCL5MS,LPT1:_x000d__x000a__x000d__x000a_[Desktop]_x000d__x000a_Wallpaper=(无)_x000d__x000a_TileWallpaper=0_x000d_ 7 20" xfId="2598"/>
    <cellStyle name="s]_x000d__x000a_load=_x000d__x000a_run=_x000d__x000a_NullPort=None_x000d__x000a_device=HP LaserJet 4 Plus,HPPCL5MS,LPT1:_x000d__x000a__x000d__x000a_[Desktop]_x000d__x000a_Wallpaper=(无)_x000d__x000a_TileWallpaper=0_x000d_ 7 21" xfId="2599"/>
    <cellStyle name="s]_x000d__x000a_load=_x000d__x000a_run=_x000d__x000a_NullPort=None_x000d__x000a_device=HP LaserJet 4 Plus,HPPCL5MS,LPT1:_x000d__x000a__x000d__x000a_[Desktop]_x000d__x000a_Wallpaper=(无)_x000d__x000a_TileWallpaper=0_x000d_ 7 22" xfId="2600"/>
    <cellStyle name="s]_x000d__x000a_load=_x000d__x000a_run=_x000d__x000a_NullPort=None_x000d__x000a_device=HP LaserJet 4 Plus,HPPCL5MS,LPT1:_x000d__x000a__x000d__x000a_[Desktop]_x000d__x000a_Wallpaper=(无)_x000d__x000a_TileWallpaper=0_x000d_ 7 23" xfId="2601"/>
    <cellStyle name="s]_x000d__x000a_load=_x000d__x000a_run=_x000d__x000a_NullPort=None_x000d__x000a_device=HP LaserJet 4 Plus,HPPCL5MS,LPT1:_x000d__x000a__x000d__x000a_[Desktop]_x000d__x000a_Wallpaper=(无)_x000d__x000a_TileWallpaper=0_x000d_ 7 24" xfId="2602"/>
    <cellStyle name="s]_x000d__x000a_load=_x000d__x000a_run=_x000d__x000a_NullPort=None_x000d__x000a_device=HP LaserJet 4 Plus,HPPCL5MS,LPT1:_x000d__x000a__x000d__x000a_[Desktop]_x000d__x000a_Wallpaper=(无)_x000d__x000a_TileWallpaper=0_x000d_ 7 25" xfId="2603"/>
    <cellStyle name="s]_x000d__x000a_load=_x000d__x000a_run=_x000d__x000a_NullPort=None_x000d__x000a_device=HP LaserJet 4 Plus,HPPCL5MS,LPT1:_x000d__x000a__x000d__x000a_[Desktop]_x000d__x000a_Wallpaper=(无)_x000d__x000a_TileWallpaper=0_x000d_ 7 26" xfId="2604"/>
    <cellStyle name="s]_x000d__x000a_load=_x000d__x000a_run=_x000d__x000a_NullPort=None_x000d__x000a_device=HP LaserJet 4 Plus,HPPCL5MS,LPT1:_x000d__x000a__x000d__x000a_[Desktop]_x000d__x000a_Wallpaper=(无)_x000d__x000a_TileWallpaper=0_x000d_ 7 27" xfId="2605"/>
    <cellStyle name="s]_x000d__x000a_load=_x000d__x000a_run=_x000d__x000a_NullPort=None_x000d__x000a_device=HP LaserJet 4 Plus,HPPCL5MS,LPT1:_x000d__x000a__x000d__x000a_[Desktop]_x000d__x000a_Wallpaper=(无)_x000d__x000a_TileWallpaper=0_x000d_ 7 28" xfId="2606"/>
    <cellStyle name="s]_x000d__x000a_load=_x000d__x000a_run=_x000d__x000a_NullPort=None_x000d__x000a_device=HP LaserJet 4 Plus,HPPCL5MS,LPT1:_x000d__x000a__x000d__x000a_[Desktop]_x000d__x000a_Wallpaper=(无)_x000d__x000a_TileWallpaper=0_x000d_ 7 29" xfId="2607"/>
    <cellStyle name="s]_x000d__x000a_load=_x000d__x000a_run=_x000d__x000a_NullPort=None_x000d__x000a_device=HP LaserJet 4 Plus,HPPCL5MS,LPT1:_x000d__x000a__x000d__x000a_[Desktop]_x000d__x000a_Wallpaper=(无)_x000d__x000a_TileWallpaper=0_x000d_ 7 3" xfId="2608"/>
    <cellStyle name="s]_x000d__x000a_load=_x000d__x000a_run=_x000d__x000a_NullPort=None_x000d__x000a_device=HP LaserJet 4 Plus,HPPCL5MS,LPT1:_x000d__x000a__x000d__x000a_[Desktop]_x000d__x000a_Wallpaper=(无)_x000d__x000a_TileWallpaper=0_x000d_ 7 30" xfId="2609"/>
    <cellStyle name="s]_x000d__x000a_load=_x000d__x000a_run=_x000d__x000a_NullPort=None_x000d__x000a_device=HP LaserJet 4 Plus,HPPCL5MS,LPT1:_x000d__x000a__x000d__x000a_[Desktop]_x000d__x000a_Wallpaper=(无)_x000d__x000a_TileWallpaper=0_x000d_ 7 31" xfId="2610"/>
    <cellStyle name="s]_x000d__x000a_load=_x000d__x000a_run=_x000d__x000a_NullPort=None_x000d__x000a_device=HP LaserJet 4 Plus,HPPCL5MS,LPT1:_x000d__x000a__x000d__x000a_[Desktop]_x000d__x000a_Wallpaper=(无)_x000d__x000a_TileWallpaper=0_x000d_ 7 32" xfId="2611"/>
    <cellStyle name="s]_x000d__x000a_load=_x000d__x000a_run=_x000d__x000a_NullPort=None_x000d__x000a_device=HP LaserJet 4 Plus,HPPCL5MS,LPT1:_x000d__x000a__x000d__x000a_[Desktop]_x000d__x000a_Wallpaper=(无)_x000d__x000a_TileWallpaper=0_x000d_ 7 33" xfId="2612"/>
    <cellStyle name="s]_x000d__x000a_load=_x000d__x000a_run=_x000d__x000a_NullPort=None_x000d__x000a_device=HP LaserJet 4 Plus,HPPCL5MS,LPT1:_x000d__x000a__x000d__x000a_[Desktop]_x000d__x000a_Wallpaper=(无)_x000d__x000a_TileWallpaper=0_x000d_ 7 34" xfId="2613"/>
    <cellStyle name="s]_x000d__x000a_load=_x000d__x000a_run=_x000d__x000a_NullPort=None_x000d__x000a_device=HP LaserJet 4 Plus,HPPCL5MS,LPT1:_x000d__x000a__x000d__x000a_[Desktop]_x000d__x000a_Wallpaper=(无)_x000d__x000a_TileWallpaper=0_x000d_ 7 35" xfId="2614"/>
    <cellStyle name="s]_x000d__x000a_load=_x000d__x000a_run=_x000d__x000a_NullPort=None_x000d__x000a_device=HP LaserJet 4 Plus,HPPCL5MS,LPT1:_x000d__x000a__x000d__x000a_[Desktop]_x000d__x000a_Wallpaper=(无)_x000d__x000a_TileWallpaper=0_x000d_ 7 36" xfId="2615"/>
    <cellStyle name="s]_x000d__x000a_load=_x000d__x000a_run=_x000d__x000a_NullPort=None_x000d__x000a_device=HP LaserJet 4 Plus,HPPCL5MS,LPT1:_x000d__x000a__x000d__x000a_[Desktop]_x000d__x000a_Wallpaper=(无)_x000d__x000a_TileWallpaper=0_x000d_ 7 37" xfId="2616"/>
    <cellStyle name="s]_x000d__x000a_load=_x000d__x000a_run=_x000d__x000a_NullPort=None_x000d__x000a_device=HP LaserJet 4 Plus,HPPCL5MS,LPT1:_x000d__x000a__x000d__x000a_[Desktop]_x000d__x000a_Wallpaper=(无)_x000d__x000a_TileWallpaper=0_x000d_ 7 38" xfId="2617"/>
    <cellStyle name="s]_x000d__x000a_load=_x000d__x000a_run=_x000d__x000a_NullPort=None_x000d__x000a_device=HP LaserJet 4 Plus,HPPCL5MS,LPT1:_x000d__x000a__x000d__x000a_[Desktop]_x000d__x000a_Wallpaper=(无)_x000d__x000a_TileWallpaper=0_x000d_ 7 39" xfId="2618"/>
    <cellStyle name="s]_x000d__x000a_load=_x000d__x000a_run=_x000d__x000a_NullPort=None_x000d__x000a_device=HP LaserJet 4 Plus,HPPCL5MS,LPT1:_x000d__x000a__x000d__x000a_[Desktop]_x000d__x000a_Wallpaper=(无)_x000d__x000a_TileWallpaper=0_x000d_ 7 4" xfId="2619"/>
    <cellStyle name="s]_x000d__x000a_load=_x000d__x000a_run=_x000d__x000a_NullPort=None_x000d__x000a_device=HP LaserJet 4 Plus,HPPCL5MS,LPT1:_x000d__x000a__x000d__x000a_[Desktop]_x000d__x000a_Wallpaper=(无)_x000d__x000a_TileWallpaper=0_x000d_ 7 40" xfId="2620"/>
    <cellStyle name="s]_x000d__x000a_load=_x000d__x000a_run=_x000d__x000a_NullPort=None_x000d__x000a_device=HP LaserJet 4 Plus,HPPCL5MS,LPT1:_x000d__x000a__x000d__x000a_[Desktop]_x000d__x000a_Wallpaper=(无)_x000d__x000a_TileWallpaper=0_x000d_ 7 41" xfId="2621"/>
    <cellStyle name="s]_x000d__x000a_load=_x000d__x000a_run=_x000d__x000a_NullPort=None_x000d__x000a_device=HP LaserJet 4 Plus,HPPCL5MS,LPT1:_x000d__x000a__x000d__x000a_[Desktop]_x000d__x000a_Wallpaper=(无)_x000d__x000a_TileWallpaper=0_x000d_ 7 42" xfId="2622"/>
    <cellStyle name="s]_x000d__x000a_load=_x000d__x000a_run=_x000d__x000a_NullPort=None_x000d__x000a_device=HP LaserJet 4 Plus,HPPCL5MS,LPT1:_x000d__x000a__x000d__x000a_[Desktop]_x000d__x000a_Wallpaper=(无)_x000d__x000a_TileWallpaper=0_x000d_ 7 43" xfId="2623"/>
    <cellStyle name="s]_x000d__x000a_load=_x000d__x000a_run=_x000d__x000a_NullPort=None_x000d__x000a_device=HP LaserJet 4 Plus,HPPCL5MS,LPT1:_x000d__x000a__x000d__x000a_[Desktop]_x000d__x000a_Wallpaper=(无)_x000d__x000a_TileWallpaper=0_x000d_ 7 44" xfId="2624"/>
    <cellStyle name="s]_x000d__x000a_load=_x000d__x000a_run=_x000d__x000a_NullPort=None_x000d__x000a_device=HP LaserJet 4 Plus,HPPCL5MS,LPT1:_x000d__x000a__x000d__x000a_[Desktop]_x000d__x000a_Wallpaper=(无)_x000d__x000a_TileWallpaper=0_x000d_ 7 45" xfId="2625"/>
    <cellStyle name="s]_x000d__x000a_load=_x000d__x000a_run=_x000d__x000a_NullPort=None_x000d__x000a_device=HP LaserJet 4 Plus,HPPCL5MS,LPT1:_x000d__x000a__x000d__x000a_[Desktop]_x000d__x000a_Wallpaper=(无)_x000d__x000a_TileWallpaper=0_x000d_ 7 46" xfId="2626"/>
    <cellStyle name="s]_x000d__x000a_load=_x000d__x000a_run=_x000d__x000a_NullPort=None_x000d__x000a_device=HP LaserJet 4 Plus,HPPCL5MS,LPT1:_x000d__x000a__x000d__x000a_[Desktop]_x000d__x000a_Wallpaper=(无)_x000d__x000a_TileWallpaper=0_x000d_ 7 47" xfId="2627"/>
    <cellStyle name="s]_x000d__x000a_load=_x000d__x000a_run=_x000d__x000a_NullPort=None_x000d__x000a_device=HP LaserJet 4 Plus,HPPCL5MS,LPT1:_x000d__x000a__x000d__x000a_[Desktop]_x000d__x000a_Wallpaper=(无)_x000d__x000a_TileWallpaper=0_x000d_ 7 48" xfId="2628"/>
    <cellStyle name="s]_x000d__x000a_load=_x000d__x000a_run=_x000d__x000a_NullPort=None_x000d__x000a_device=HP LaserJet 4 Plus,HPPCL5MS,LPT1:_x000d__x000a__x000d__x000a_[Desktop]_x000d__x000a_Wallpaper=(无)_x000d__x000a_TileWallpaper=0_x000d_ 7 49" xfId="2629"/>
    <cellStyle name="s]_x000d__x000a_load=_x000d__x000a_run=_x000d__x000a_NullPort=None_x000d__x000a_device=HP LaserJet 4 Plus,HPPCL5MS,LPT1:_x000d__x000a__x000d__x000a_[Desktop]_x000d__x000a_Wallpaper=(无)_x000d__x000a_TileWallpaper=0_x000d_ 7 5" xfId="2630"/>
    <cellStyle name="s]_x000d__x000a_load=_x000d__x000a_run=_x000d__x000a_NullPort=None_x000d__x000a_device=HP LaserJet 4 Plus,HPPCL5MS,LPT1:_x000d__x000a__x000d__x000a_[Desktop]_x000d__x000a_Wallpaper=(无)_x000d__x000a_TileWallpaper=0_x000d_ 7 50" xfId="2631"/>
    <cellStyle name="s]_x000d__x000a_load=_x000d__x000a_run=_x000d__x000a_NullPort=None_x000d__x000a_device=HP LaserJet 4 Plus,HPPCL5MS,LPT1:_x000d__x000a__x000d__x000a_[Desktop]_x000d__x000a_Wallpaper=(无)_x000d__x000a_TileWallpaper=0_x000d_ 7 51" xfId="2632"/>
    <cellStyle name="s]_x000d__x000a_load=_x000d__x000a_run=_x000d__x000a_NullPort=None_x000d__x000a_device=HP LaserJet 4 Plus,HPPCL5MS,LPT1:_x000d__x000a__x000d__x000a_[Desktop]_x000d__x000a_Wallpaper=(无)_x000d__x000a_TileWallpaper=0_x000d_ 7 52" xfId="2633"/>
    <cellStyle name="s]_x000d__x000a_load=_x000d__x000a_run=_x000d__x000a_NullPort=None_x000d__x000a_device=HP LaserJet 4 Plus,HPPCL5MS,LPT1:_x000d__x000a__x000d__x000a_[Desktop]_x000d__x000a_Wallpaper=(无)_x000d__x000a_TileWallpaper=0_x000d_ 7 53" xfId="2634"/>
    <cellStyle name="s]_x000d__x000a_load=_x000d__x000a_run=_x000d__x000a_NullPort=None_x000d__x000a_device=HP LaserJet 4 Plus,HPPCL5MS,LPT1:_x000d__x000a__x000d__x000a_[Desktop]_x000d__x000a_Wallpaper=(无)_x000d__x000a_TileWallpaper=0_x000d_ 7 54" xfId="2635"/>
    <cellStyle name="s]_x000d__x000a_load=_x000d__x000a_run=_x000d__x000a_NullPort=None_x000d__x000a_device=HP LaserJet 4 Plus,HPPCL5MS,LPT1:_x000d__x000a__x000d__x000a_[Desktop]_x000d__x000a_Wallpaper=(无)_x000d__x000a_TileWallpaper=0_x000d_ 7 55" xfId="2636"/>
    <cellStyle name="s]_x000d__x000a_load=_x000d__x000a_run=_x000d__x000a_NullPort=None_x000d__x000a_device=HP LaserJet 4 Plus,HPPCL5MS,LPT1:_x000d__x000a__x000d__x000a_[Desktop]_x000d__x000a_Wallpaper=(无)_x000d__x000a_TileWallpaper=0_x000d_ 7 56" xfId="2637"/>
    <cellStyle name="s]_x000d__x000a_load=_x000d__x000a_run=_x000d__x000a_NullPort=None_x000d__x000a_device=HP LaserJet 4 Plus,HPPCL5MS,LPT1:_x000d__x000a__x000d__x000a_[Desktop]_x000d__x000a_Wallpaper=(无)_x000d__x000a_TileWallpaper=0_x000d_ 7 57" xfId="2638"/>
    <cellStyle name="s]_x000d__x000a_load=_x000d__x000a_run=_x000d__x000a_NullPort=None_x000d__x000a_device=HP LaserJet 4 Plus,HPPCL5MS,LPT1:_x000d__x000a__x000d__x000a_[Desktop]_x000d__x000a_Wallpaper=(无)_x000d__x000a_TileWallpaper=0_x000d_ 7 58" xfId="2639"/>
    <cellStyle name="s]_x000d__x000a_load=_x000d__x000a_run=_x000d__x000a_NullPort=None_x000d__x000a_device=HP LaserJet 4 Plus,HPPCL5MS,LPT1:_x000d__x000a__x000d__x000a_[Desktop]_x000d__x000a_Wallpaper=(无)_x000d__x000a_TileWallpaper=0_x000d_ 7 59" xfId="2640"/>
    <cellStyle name="s]_x000d__x000a_load=_x000d__x000a_run=_x000d__x000a_NullPort=None_x000d__x000a_device=HP LaserJet 4 Plus,HPPCL5MS,LPT1:_x000d__x000a__x000d__x000a_[Desktop]_x000d__x000a_Wallpaper=(无)_x000d__x000a_TileWallpaper=0_x000d_ 7 6" xfId="2641"/>
    <cellStyle name="s]_x000d__x000a_load=_x000d__x000a_run=_x000d__x000a_NullPort=None_x000d__x000a_device=HP LaserJet 4 Plus,HPPCL5MS,LPT1:_x000d__x000a__x000d__x000a_[Desktop]_x000d__x000a_Wallpaper=(无)_x000d__x000a_TileWallpaper=0_x000d_ 7 60" xfId="2642"/>
    <cellStyle name="s]_x000d__x000a_load=_x000d__x000a_run=_x000d__x000a_NullPort=None_x000d__x000a_device=HP LaserJet 4 Plus,HPPCL5MS,LPT1:_x000d__x000a__x000d__x000a_[Desktop]_x000d__x000a_Wallpaper=(无)_x000d__x000a_TileWallpaper=0_x000d_ 7 61" xfId="2643"/>
    <cellStyle name="s]_x000d__x000a_load=_x000d__x000a_run=_x000d__x000a_NullPort=None_x000d__x000a_device=HP LaserJet 4 Plus,HPPCL5MS,LPT1:_x000d__x000a__x000d__x000a_[Desktop]_x000d__x000a_Wallpaper=(无)_x000d__x000a_TileWallpaper=0_x000d_ 7 62" xfId="2644"/>
    <cellStyle name="s]_x000d__x000a_load=_x000d__x000a_run=_x000d__x000a_NullPort=None_x000d__x000a_device=HP LaserJet 4 Plus,HPPCL5MS,LPT1:_x000d__x000a__x000d__x000a_[Desktop]_x000d__x000a_Wallpaper=(无)_x000d__x000a_TileWallpaper=0_x000d_ 7 63" xfId="2645"/>
    <cellStyle name="s]_x000d__x000a_load=_x000d__x000a_run=_x000d__x000a_NullPort=None_x000d__x000a_device=HP LaserJet 4 Plus,HPPCL5MS,LPT1:_x000d__x000a__x000d__x000a_[Desktop]_x000d__x000a_Wallpaper=(无)_x000d__x000a_TileWallpaper=0_x000d_ 7 64" xfId="2646"/>
    <cellStyle name="s]_x000d__x000a_load=_x000d__x000a_run=_x000d__x000a_NullPort=None_x000d__x000a_device=HP LaserJet 4 Plus,HPPCL5MS,LPT1:_x000d__x000a__x000d__x000a_[Desktop]_x000d__x000a_Wallpaper=(无)_x000d__x000a_TileWallpaper=0_x000d_ 7 65" xfId="2647"/>
    <cellStyle name="s]_x000d__x000a_load=_x000d__x000a_run=_x000d__x000a_NullPort=None_x000d__x000a_device=HP LaserJet 4 Plus,HPPCL5MS,LPT1:_x000d__x000a__x000d__x000a_[Desktop]_x000d__x000a_Wallpaper=(无)_x000d__x000a_TileWallpaper=0_x000d_ 7 66" xfId="2648"/>
    <cellStyle name="s]_x000d__x000a_load=_x000d__x000a_run=_x000d__x000a_NullPort=None_x000d__x000a_device=HP LaserJet 4 Plus,HPPCL5MS,LPT1:_x000d__x000a__x000d__x000a_[Desktop]_x000d__x000a_Wallpaper=(无)_x000d__x000a_TileWallpaper=0_x000d_ 7 67" xfId="2649"/>
    <cellStyle name="s]_x000d__x000a_load=_x000d__x000a_run=_x000d__x000a_NullPort=None_x000d__x000a_device=HP LaserJet 4 Plus,HPPCL5MS,LPT1:_x000d__x000a__x000d__x000a_[Desktop]_x000d__x000a_Wallpaper=(无)_x000d__x000a_TileWallpaper=0_x000d_ 7 68" xfId="2650"/>
    <cellStyle name="s]_x000d__x000a_load=_x000d__x000a_run=_x000d__x000a_NullPort=None_x000d__x000a_device=HP LaserJet 4 Plus,HPPCL5MS,LPT1:_x000d__x000a__x000d__x000a_[Desktop]_x000d__x000a_Wallpaper=(无)_x000d__x000a_TileWallpaper=0_x000d_ 7 69" xfId="2651"/>
    <cellStyle name="s]_x000d__x000a_load=_x000d__x000a_run=_x000d__x000a_NullPort=None_x000d__x000a_device=HP LaserJet 4 Plus,HPPCL5MS,LPT1:_x000d__x000a__x000d__x000a_[Desktop]_x000d__x000a_Wallpaper=(无)_x000d__x000a_TileWallpaper=0_x000d_ 7 7" xfId="2652"/>
    <cellStyle name="s]_x000d__x000a_load=_x000d__x000a_run=_x000d__x000a_NullPort=None_x000d__x000a_device=HP LaserJet 4 Plus,HPPCL5MS,LPT1:_x000d__x000a__x000d__x000a_[Desktop]_x000d__x000a_Wallpaper=(无)_x000d__x000a_TileWallpaper=0_x000d_ 7 70" xfId="2653"/>
    <cellStyle name="s]_x000d__x000a_load=_x000d__x000a_run=_x000d__x000a_NullPort=None_x000d__x000a_device=HP LaserJet 4 Plus,HPPCL5MS,LPT1:_x000d__x000a__x000d__x000a_[Desktop]_x000d__x000a_Wallpaper=(无)_x000d__x000a_TileWallpaper=0_x000d_ 7 71" xfId="2654"/>
    <cellStyle name="s]_x000d__x000a_load=_x000d__x000a_run=_x000d__x000a_NullPort=None_x000d__x000a_device=HP LaserJet 4 Plus,HPPCL5MS,LPT1:_x000d__x000a__x000d__x000a_[Desktop]_x000d__x000a_Wallpaper=(无)_x000d__x000a_TileWallpaper=0_x000d_ 7 72" xfId="2655"/>
    <cellStyle name="s]_x000d__x000a_load=_x000d__x000a_run=_x000d__x000a_NullPort=None_x000d__x000a_device=HP LaserJet 4 Plus,HPPCL5MS,LPT1:_x000d__x000a__x000d__x000a_[Desktop]_x000d__x000a_Wallpaper=(无)_x000d__x000a_TileWallpaper=0_x000d_ 7 73" xfId="2656"/>
    <cellStyle name="s]_x000d__x000a_load=_x000d__x000a_run=_x000d__x000a_NullPort=None_x000d__x000a_device=HP LaserJet 4 Plus,HPPCL5MS,LPT1:_x000d__x000a__x000d__x000a_[Desktop]_x000d__x000a_Wallpaper=(无)_x000d__x000a_TileWallpaper=0_x000d_ 7 74" xfId="2657"/>
    <cellStyle name="s]_x000d__x000a_load=_x000d__x000a_run=_x000d__x000a_NullPort=None_x000d__x000a_device=HP LaserJet 4 Plus,HPPCL5MS,LPT1:_x000d__x000a__x000d__x000a_[Desktop]_x000d__x000a_Wallpaper=(无)_x000d__x000a_TileWallpaper=0_x000d_ 7 75" xfId="2658"/>
    <cellStyle name="s]_x000d__x000a_load=_x000d__x000a_run=_x000d__x000a_NullPort=None_x000d__x000a_device=HP LaserJet 4 Plus,HPPCL5MS,LPT1:_x000d__x000a__x000d__x000a_[Desktop]_x000d__x000a_Wallpaper=(无)_x000d__x000a_TileWallpaper=0_x000d_ 7 76" xfId="2659"/>
    <cellStyle name="s]_x000d__x000a_load=_x000d__x000a_run=_x000d__x000a_NullPort=None_x000d__x000a_device=HP LaserJet 4 Plus,HPPCL5MS,LPT1:_x000d__x000a__x000d__x000a_[Desktop]_x000d__x000a_Wallpaper=(无)_x000d__x000a_TileWallpaper=0_x000d_ 7 77" xfId="2660"/>
    <cellStyle name="s]_x000d__x000a_load=_x000d__x000a_run=_x000d__x000a_NullPort=None_x000d__x000a_device=HP LaserJet 4 Plus,HPPCL5MS,LPT1:_x000d__x000a__x000d__x000a_[Desktop]_x000d__x000a_Wallpaper=(无)_x000d__x000a_TileWallpaper=0_x000d_ 7 78" xfId="2661"/>
    <cellStyle name="s]_x000d__x000a_load=_x000d__x000a_run=_x000d__x000a_NullPort=None_x000d__x000a_device=HP LaserJet 4 Plus,HPPCL5MS,LPT1:_x000d__x000a__x000d__x000a_[Desktop]_x000d__x000a_Wallpaper=(无)_x000d__x000a_TileWallpaper=0_x000d_ 7 79" xfId="2662"/>
    <cellStyle name="s]_x000d__x000a_load=_x000d__x000a_run=_x000d__x000a_NullPort=None_x000d__x000a_device=HP LaserJet 4 Plus,HPPCL5MS,LPT1:_x000d__x000a__x000d__x000a_[Desktop]_x000d__x000a_Wallpaper=(无)_x000d__x000a_TileWallpaper=0_x000d_ 7 8" xfId="2663"/>
    <cellStyle name="s]_x000d__x000a_load=_x000d__x000a_run=_x000d__x000a_NullPort=None_x000d__x000a_device=HP LaserJet 4 Plus,HPPCL5MS,LPT1:_x000d__x000a__x000d__x000a_[Desktop]_x000d__x000a_Wallpaper=(无)_x000d__x000a_TileWallpaper=0_x000d_ 7 80" xfId="2664"/>
    <cellStyle name="s]_x000d__x000a_load=_x000d__x000a_run=_x000d__x000a_NullPort=None_x000d__x000a_device=HP LaserJet 4 Plus,HPPCL5MS,LPT1:_x000d__x000a__x000d__x000a_[Desktop]_x000d__x000a_Wallpaper=(无)_x000d__x000a_TileWallpaper=0_x000d_ 7 9" xfId="2665"/>
    <cellStyle name="s]_x000d__x000a_load=_x000d__x000a_run=_x000d__x000a_NullPort=None_x000d__x000a_device=HP LaserJet 4 Plus,HPPCL5MS,LPT1:_x000d__x000a__x000d__x000a_[Desktop]_x000d__x000a_Wallpaper=(无)_x000d__x000a_TileWallpaper=0_x000d_ 8" xfId="2666"/>
    <cellStyle name="s]_x000d__x000a_load=_x000d__x000a_run=_x000d__x000a_NullPort=None_x000d__x000a_device=HP LaserJet 4 Plus,HPPCL5MS,LPT1:_x000d__x000a__x000d__x000a_[Desktop]_x000d__x000a_Wallpaper=(无)_x000d__x000a_TileWallpaper=0_x000d_ 8 10" xfId="2667"/>
    <cellStyle name="s]_x000d__x000a_load=_x000d__x000a_run=_x000d__x000a_NullPort=None_x000d__x000a_device=HP LaserJet 4 Plus,HPPCL5MS,LPT1:_x000d__x000a__x000d__x000a_[Desktop]_x000d__x000a_Wallpaper=(无)_x000d__x000a_TileWallpaper=0_x000d_ 8 11" xfId="2668"/>
    <cellStyle name="s]_x000d__x000a_load=_x000d__x000a_run=_x000d__x000a_NullPort=None_x000d__x000a_device=HP LaserJet 4 Plus,HPPCL5MS,LPT1:_x000d__x000a__x000d__x000a_[Desktop]_x000d__x000a_Wallpaper=(无)_x000d__x000a_TileWallpaper=0_x000d_ 8 12" xfId="2669"/>
    <cellStyle name="s]_x000d__x000a_load=_x000d__x000a_run=_x000d__x000a_NullPort=None_x000d__x000a_device=HP LaserJet 4 Plus,HPPCL5MS,LPT1:_x000d__x000a__x000d__x000a_[Desktop]_x000d__x000a_Wallpaper=(无)_x000d__x000a_TileWallpaper=0_x000d_ 8 13" xfId="2670"/>
    <cellStyle name="s]_x000d__x000a_load=_x000d__x000a_run=_x000d__x000a_NullPort=None_x000d__x000a_device=HP LaserJet 4 Plus,HPPCL5MS,LPT1:_x000d__x000a__x000d__x000a_[Desktop]_x000d__x000a_Wallpaper=(无)_x000d__x000a_TileWallpaper=0_x000d_ 8 14" xfId="2671"/>
    <cellStyle name="s]_x000d__x000a_load=_x000d__x000a_run=_x000d__x000a_NullPort=None_x000d__x000a_device=HP LaserJet 4 Plus,HPPCL5MS,LPT1:_x000d__x000a__x000d__x000a_[Desktop]_x000d__x000a_Wallpaper=(无)_x000d__x000a_TileWallpaper=0_x000d_ 8 15" xfId="2672"/>
    <cellStyle name="s]_x000d__x000a_load=_x000d__x000a_run=_x000d__x000a_NullPort=None_x000d__x000a_device=HP LaserJet 4 Plus,HPPCL5MS,LPT1:_x000d__x000a__x000d__x000a_[Desktop]_x000d__x000a_Wallpaper=(无)_x000d__x000a_TileWallpaper=0_x000d_ 8 16" xfId="2673"/>
    <cellStyle name="s]_x000d__x000a_load=_x000d__x000a_run=_x000d__x000a_NullPort=None_x000d__x000a_device=HP LaserJet 4 Plus,HPPCL5MS,LPT1:_x000d__x000a__x000d__x000a_[Desktop]_x000d__x000a_Wallpaper=(无)_x000d__x000a_TileWallpaper=0_x000d_ 8 17" xfId="2674"/>
    <cellStyle name="s]_x000d__x000a_load=_x000d__x000a_run=_x000d__x000a_NullPort=None_x000d__x000a_device=HP LaserJet 4 Plus,HPPCL5MS,LPT1:_x000d__x000a__x000d__x000a_[Desktop]_x000d__x000a_Wallpaper=(无)_x000d__x000a_TileWallpaper=0_x000d_ 8 18" xfId="2675"/>
    <cellStyle name="s]_x000d__x000a_load=_x000d__x000a_run=_x000d__x000a_NullPort=None_x000d__x000a_device=HP LaserJet 4 Plus,HPPCL5MS,LPT1:_x000d__x000a__x000d__x000a_[Desktop]_x000d__x000a_Wallpaper=(无)_x000d__x000a_TileWallpaper=0_x000d_ 8 19" xfId="2676"/>
    <cellStyle name="s]_x000d__x000a_load=_x000d__x000a_run=_x000d__x000a_NullPort=None_x000d__x000a_device=HP LaserJet 4 Plus,HPPCL5MS,LPT1:_x000d__x000a__x000d__x000a_[Desktop]_x000d__x000a_Wallpaper=(无)_x000d__x000a_TileWallpaper=0_x000d_ 8 2" xfId="2677"/>
    <cellStyle name="s]_x000d__x000a_load=_x000d__x000a_run=_x000d__x000a_NullPort=None_x000d__x000a_device=HP LaserJet 4 Plus,HPPCL5MS,LPT1:_x000d__x000a__x000d__x000a_[Desktop]_x000d__x000a_Wallpaper=(无)_x000d__x000a_TileWallpaper=0_x000d_ 8 20" xfId="2678"/>
    <cellStyle name="s]_x000d__x000a_load=_x000d__x000a_run=_x000d__x000a_NullPort=None_x000d__x000a_device=HP LaserJet 4 Plus,HPPCL5MS,LPT1:_x000d__x000a__x000d__x000a_[Desktop]_x000d__x000a_Wallpaper=(无)_x000d__x000a_TileWallpaper=0_x000d_ 8 21" xfId="2679"/>
    <cellStyle name="s]_x000d__x000a_load=_x000d__x000a_run=_x000d__x000a_NullPort=None_x000d__x000a_device=HP LaserJet 4 Plus,HPPCL5MS,LPT1:_x000d__x000a__x000d__x000a_[Desktop]_x000d__x000a_Wallpaper=(无)_x000d__x000a_TileWallpaper=0_x000d_ 8 22" xfId="2680"/>
    <cellStyle name="s]_x000d__x000a_load=_x000d__x000a_run=_x000d__x000a_NullPort=None_x000d__x000a_device=HP LaserJet 4 Plus,HPPCL5MS,LPT1:_x000d__x000a__x000d__x000a_[Desktop]_x000d__x000a_Wallpaper=(无)_x000d__x000a_TileWallpaper=0_x000d_ 8 23" xfId="2681"/>
    <cellStyle name="s]_x000d__x000a_load=_x000d__x000a_run=_x000d__x000a_NullPort=None_x000d__x000a_device=HP LaserJet 4 Plus,HPPCL5MS,LPT1:_x000d__x000a__x000d__x000a_[Desktop]_x000d__x000a_Wallpaper=(无)_x000d__x000a_TileWallpaper=0_x000d_ 8 24" xfId="2682"/>
    <cellStyle name="s]_x000d__x000a_load=_x000d__x000a_run=_x000d__x000a_NullPort=None_x000d__x000a_device=HP LaserJet 4 Plus,HPPCL5MS,LPT1:_x000d__x000a__x000d__x000a_[Desktop]_x000d__x000a_Wallpaper=(无)_x000d__x000a_TileWallpaper=0_x000d_ 8 25" xfId="2683"/>
    <cellStyle name="s]_x000d__x000a_load=_x000d__x000a_run=_x000d__x000a_NullPort=None_x000d__x000a_device=HP LaserJet 4 Plus,HPPCL5MS,LPT1:_x000d__x000a__x000d__x000a_[Desktop]_x000d__x000a_Wallpaper=(无)_x000d__x000a_TileWallpaper=0_x000d_ 8 26" xfId="2684"/>
    <cellStyle name="s]_x000d__x000a_load=_x000d__x000a_run=_x000d__x000a_NullPort=None_x000d__x000a_device=HP LaserJet 4 Plus,HPPCL5MS,LPT1:_x000d__x000a__x000d__x000a_[Desktop]_x000d__x000a_Wallpaper=(无)_x000d__x000a_TileWallpaper=0_x000d_ 8 27" xfId="2685"/>
    <cellStyle name="s]_x000d__x000a_load=_x000d__x000a_run=_x000d__x000a_NullPort=None_x000d__x000a_device=HP LaserJet 4 Plus,HPPCL5MS,LPT1:_x000d__x000a__x000d__x000a_[Desktop]_x000d__x000a_Wallpaper=(无)_x000d__x000a_TileWallpaper=0_x000d_ 8 28" xfId="2686"/>
    <cellStyle name="s]_x000d__x000a_load=_x000d__x000a_run=_x000d__x000a_NullPort=None_x000d__x000a_device=HP LaserJet 4 Plus,HPPCL5MS,LPT1:_x000d__x000a__x000d__x000a_[Desktop]_x000d__x000a_Wallpaper=(无)_x000d__x000a_TileWallpaper=0_x000d_ 8 29" xfId="2687"/>
    <cellStyle name="s]_x000d__x000a_load=_x000d__x000a_run=_x000d__x000a_NullPort=None_x000d__x000a_device=HP LaserJet 4 Plus,HPPCL5MS,LPT1:_x000d__x000a__x000d__x000a_[Desktop]_x000d__x000a_Wallpaper=(无)_x000d__x000a_TileWallpaper=0_x000d_ 8 3" xfId="2688"/>
    <cellStyle name="s]_x000d__x000a_load=_x000d__x000a_run=_x000d__x000a_NullPort=None_x000d__x000a_device=HP LaserJet 4 Plus,HPPCL5MS,LPT1:_x000d__x000a__x000d__x000a_[Desktop]_x000d__x000a_Wallpaper=(无)_x000d__x000a_TileWallpaper=0_x000d_ 8 30" xfId="2689"/>
    <cellStyle name="s]_x000d__x000a_load=_x000d__x000a_run=_x000d__x000a_NullPort=None_x000d__x000a_device=HP LaserJet 4 Plus,HPPCL5MS,LPT1:_x000d__x000a__x000d__x000a_[Desktop]_x000d__x000a_Wallpaper=(无)_x000d__x000a_TileWallpaper=0_x000d_ 8 31" xfId="2690"/>
    <cellStyle name="s]_x000d__x000a_load=_x000d__x000a_run=_x000d__x000a_NullPort=None_x000d__x000a_device=HP LaserJet 4 Plus,HPPCL5MS,LPT1:_x000d__x000a__x000d__x000a_[Desktop]_x000d__x000a_Wallpaper=(无)_x000d__x000a_TileWallpaper=0_x000d_ 8 32" xfId="2691"/>
    <cellStyle name="s]_x000d__x000a_load=_x000d__x000a_run=_x000d__x000a_NullPort=None_x000d__x000a_device=HP LaserJet 4 Plus,HPPCL5MS,LPT1:_x000d__x000a__x000d__x000a_[Desktop]_x000d__x000a_Wallpaper=(无)_x000d__x000a_TileWallpaper=0_x000d_ 8 33" xfId="2692"/>
    <cellStyle name="s]_x000d__x000a_load=_x000d__x000a_run=_x000d__x000a_NullPort=None_x000d__x000a_device=HP LaserJet 4 Plus,HPPCL5MS,LPT1:_x000d__x000a__x000d__x000a_[Desktop]_x000d__x000a_Wallpaper=(无)_x000d__x000a_TileWallpaper=0_x000d_ 8 34" xfId="2693"/>
    <cellStyle name="s]_x000d__x000a_load=_x000d__x000a_run=_x000d__x000a_NullPort=None_x000d__x000a_device=HP LaserJet 4 Plus,HPPCL5MS,LPT1:_x000d__x000a__x000d__x000a_[Desktop]_x000d__x000a_Wallpaper=(无)_x000d__x000a_TileWallpaper=0_x000d_ 8 35" xfId="2694"/>
    <cellStyle name="s]_x000d__x000a_load=_x000d__x000a_run=_x000d__x000a_NullPort=None_x000d__x000a_device=HP LaserJet 4 Plus,HPPCL5MS,LPT1:_x000d__x000a__x000d__x000a_[Desktop]_x000d__x000a_Wallpaper=(无)_x000d__x000a_TileWallpaper=0_x000d_ 8 36" xfId="2695"/>
    <cellStyle name="s]_x000d__x000a_load=_x000d__x000a_run=_x000d__x000a_NullPort=None_x000d__x000a_device=HP LaserJet 4 Plus,HPPCL5MS,LPT1:_x000d__x000a__x000d__x000a_[Desktop]_x000d__x000a_Wallpaper=(无)_x000d__x000a_TileWallpaper=0_x000d_ 8 37" xfId="2696"/>
    <cellStyle name="s]_x000d__x000a_load=_x000d__x000a_run=_x000d__x000a_NullPort=None_x000d__x000a_device=HP LaserJet 4 Plus,HPPCL5MS,LPT1:_x000d__x000a__x000d__x000a_[Desktop]_x000d__x000a_Wallpaper=(无)_x000d__x000a_TileWallpaper=0_x000d_ 8 38" xfId="2697"/>
    <cellStyle name="s]_x000d__x000a_load=_x000d__x000a_run=_x000d__x000a_NullPort=None_x000d__x000a_device=HP LaserJet 4 Plus,HPPCL5MS,LPT1:_x000d__x000a__x000d__x000a_[Desktop]_x000d__x000a_Wallpaper=(无)_x000d__x000a_TileWallpaper=0_x000d_ 8 39" xfId="2698"/>
    <cellStyle name="s]_x000d__x000a_load=_x000d__x000a_run=_x000d__x000a_NullPort=None_x000d__x000a_device=HP LaserJet 4 Plus,HPPCL5MS,LPT1:_x000d__x000a__x000d__x000a_[Desktop]_x000d__x000a_Wallpaper=(无)_x000d__x000a_TileWallpaper=0_x000d_ 8 4" xfId="2699"/>
    <cellStyle name="s]_x000d__x000a_load=_x000d__x000a_run=_x000d__x000a_NullPort=None_x000d__x000a_device=HP LaserJet 4 Plus,HPPCL5MS,LPT1:_x000d__x000a__x000d__x000a_[Desktop]_x000d__x000a_Wallpaper=(无)_x000d__x000a_TileWallpaper=0_x000d_ 8 40" xfId="2700"/>
    <cellStyle name="s]_x000d__x000a_load=_x000d__x000a_run=_x000d__x000a_NullPort=None_x000d__x000a_device=HP LaserJet 4 Plus,HPPCL5MS,LPT1:_x000d__x000a__x000d__x000a_[Desktop]_x000d__x000a_Wallpaper=(无)_x000d__x000a_TileWallpaper=0_x000d_ 8 41" xfId="2701"/>
    <cellStyle name="s]_x000d__x000a_load=_x000d__x000a_run=_x000d__x000a_NullPort=None_x000d__x000a_device=HP LaserJet 4 Plus,HPPCL5MS,LPT1:_x000d__x000a__x000d__x000a_[Desktop]_x000d__x000a_Wallpaper=(无)_x000d__x000a_TileWallpaper=0_x000d_ 8 42" xfId="2702"/>
    <cellStyle name="s]_x000d__x000a_load=_x000d__x000a_run=_x000d__x000a_NullPort=None_x000d__x000a_device=HP LaserJet 4 Plus,HPPCL5MS,LPT1:_x000d__x000a__x000d__x000a_[Desktop]_x000d__x000a_Wallpaper=(无)_x000d__x000a_TileWallpaper=0_x000d_ 8 43" xfId="2703"/>
    <cellStyle name="s]_x000d__x000a_load=_x000d__x000a_run=_x000d__x000a_NullPort=None_x000d__x000a_device=HP LaserJet 4 Plus,HPPCL5MS,LPT1:_x000d__x000a__x000d__x000a_[Desktop]_x000d__x000a_Wallpaper=(无)_x000d__x000a_TileWallpaper=0_x000d_ 8 44" xfId="2704"/>
    <cellStyle name="s]_x000d__x000a_load=_x000d__x000a_run=_x000d__x000a_NullPort=None_x000d__x000a_device=HP LaserJet 4 Plus,HPPCL5MS,LPT1:_x000d__x000a__x000d__x000a_[Desktop]_x000d__x000a_Wallpaper=(无)_x000d__x000a_TileWallpaper=0_x000d_ 8 45" xfId="2705"/>
    <cellStyle name="s]_x000d__x000a_load=_x000d__x000a_run=_x000d__x000a_NullPort=None_x000d__x000a_device=HP LaserJet 4 Plus,HPPCL5MS,LPT1:_x000d__x000a__x000d__x000a_[Desktop]_x000d__x000a_Wallpaper=(无)_x000d__x000a_TileWallpaper=0_x000d_ 8 46" xfId="2706"/>
    <cellStyle name="s]_x000d__x000a_load=_x000d__x000a_run=_x000d__x000a_NullPort=None_x000d__x000a_device=HP LaserJet 4 Plus,HPPCL5MS,LPT1:_x000d__x000a__x000d__x000a_[Desktop]_x000d__x000a_Wallpaper=(无)_x000d__x000a_TileWallpaper=0_x000d_ 8 47" xfId="2707"/>
    <cellStyle name="s]_x000d__x000a_load=_x000d__x000a_run=_x000d__x000a_NullPort=None_x000d__x000a_device=HP LaserJet 4 Plus,HPPCL5MS,LPT1:_x000d__x000a__x000d__x000a_[Desktop]_x000d__x000a_Wallpaper=(无)_x000d__x000a_TileWallpaper=0_x000d_ 8 48" xfId="2708"/>
    <cellStyle name="s]_x000d__x000a_load=_x000d__x000a_run=_x000d__x000a_NullPort=None_x000d__x000a_device=HP LaserJet 4 Plus,HPPCL5MS,LPT1:_x000d__x000a__x000d__x000a_[Desktop]_x000d__x000a_Wallpaper=(无)_x000d__x000a_TileWallpaper=0_x000d_ 8 49" xfId="2709"/>
    <cellStyle name="s]_x000d__x000a_load=_x000d__x000a_run=_x000d__x000a_NullPort=None_x000d__x000a_device=HP LaserJet 4 Plus,HPPCL5MS,LPT1:_x000d__x000a__x000d__x000a_[Desktop]_x000d__x000a_Wallpaper=(无)_x000d__x000a_TileWallpaper=0_x000d_ 8 5" xfId="2710"/>
    <cellStyle name="s]_x000d__x000a_load=_x000d__x000a_run=_x000d__x000a_NullPort=None_x000d__x000a_device=HP LaserJet 4 Plus,HPPCL5MS,LPT1:_x000d__x000a__x000d__x000a_[Desktop]_x000d__x000a_Wallpaper=(无)_x000d__x000a_TileWallpaper=0_x000d_ 8 50" xfId="2711"/>
    <cellStyle name="s]_x000d__x000a_load=_x000d__x000a_run=_x000d__x000a_NullPort=None_x000d__x000a_device=HP LaserJet 4 Plus,HPPCL5MS,LPT1:_x000d__x000a__x000d__x000a_[Desktop]_x000d__x000a_Wallpaper=(无)_x000d__x000a_TileWallpaper=0_x000d_ 8 51" xfId="2712"/>
    <cellStyle name="s]_x000d__x000a_load=_x000d__x000a_run=_x000d__x000a_NullPort=None_x000d__x000a_device=HP LaserJet 4 Plus,HPPCL5MS,LPT1:_x000d__x000a__x000d__x000a_[Desktop]_x000d__x000a_Wallpaper=(无)_x000d__x000a_TileWallpaper=0_x000d_ 8 52" xfId="2713"/>
    <cellStyle name="s]_x000d__x000a_load=_x000d__x000a_run=_x000d__x000a_NullPort=None_x000d__x000a_device=HP LaserJet 4 Plus,HPPCL5MS,LPT1:_x000d__x000a__x000d__x000a_[Desktop]_x000d__x000a_Wallpaper=(无)_x000d__x000a_TileWallpaper=0_x000d_ 8 53" xfId="2714"/>
    <cellStyle name="s]_x000d__x000a_load=_x000d__x000a_run=_x000d__x000a_NullPort=None_x000d__x000a_device=HP LaserJet 4 Plus,HPPCL5MS,LPT1:_x000d__x000a__x000d__x000a_[Desktop]_x000d__x000a_Wallpaper=(无)_x000d__x000a_TileWallpaper=0_x000d_ 8 54" xfId="2715"/>
    <cellStyle name="s]_x000d__x000a_load=_x000d__x000a_run=_x000d__x000a_NullPort=None_x000d__x000a_device=HP LaserJet 4 Plus,HPPCL5MS,LPT1:_x000d__x000a__x000d__x000a_[Desktop]_x000d__x000a_Wallpaper=(无)_x000d__x000a_TileWallpaper=0_x000d_ 8 55" xfId="2716"/>
    <cellStyle name="s]_x000d__x000a_load=_x000d__x000a_run=_x000d__x000a_NullPort=None_x000d__x000a_device=HP LaserJet 4 Plus,HPPCL5MS,LPT1:_x000d__x000a__x000d__x000a_[Desktop]_x000d__x000a_Wallpaper=(无)_x000d__x000a_TileWallpaper=0_x000d_ 8 56" xfId="2717"/>
    <cellStyle name="s]_x000d__x000a_load=_x000d__x000a_run=_x000d__x000a_NullPort=None_x000d__x000a_device=HP LaserJet 4 Plus,HPPCL5MS,LPT1:_x000d__x000a__x000d__x000a_[Desktop]_x000d__x000a_Wallpaper=(无)_x000d__x000a_TileWallpaper=0_x000d_ 8 57" xfId="2718"/>
    <cellStyle name="s]_x000d__x000a_load=_x000d__x000a_run=_x000d__x000a_NullPort=None_x000d__x000a_device=HP LaserJet 4 Plus,HPPCL5MS,LPT1:_x000d__x000a__x000d__x000a_[Desktop]_x000d__x000a_Wallpaper=(无)_x000d__x000a_TileWallpaper=0_x000d_ 8 58" xfId="2719"/>
    <cellStyle name="s]_x000d__x000a_load=_x000d__x000a_run=_x000d__x000a_NullPort=None_x000d__x000a_device=HP LaserJet 4 Plus,HPPCL5MS,LPT1:_x000d__x000a__x000d__x000a_[Desktop]_x000d__x000a_Wallpaper=(无)_x000d__x000a_TileWallpaper=0_x000d_ 8 59" xfId="2720"/>
    <cellStyle name="s]_x000d__x000a_load=_x000d__x000a_run=_x000d__x000a_NullPort=None_x000d__x000a_device=HP LaserJet 4 Plus,HPPCL5MS,LPT1:_x000d__x000a__x000d__x000a_[Desktop]_x000d__x000a_Wallpaper=(无)_x000d__x000a_TileWallpaper=0_x000d_ 8 6" xfId="2721"/>
    <cellStyle name="s]_x000d__x000a_load=_x000d__x000a_run=_x000d__x000a_NullPort=None_x000d__x000a_device=HP LaserJet 4 Plus,HPPCL5MS,LPT1:_x000d__x000a__x000d__x000a_[Desktop]_x000d__x000a_Wallpaper=(无)_x000d__x000a_TileWallpaper=0_x000d_ 8 60" xfId="2722"/>
    <cellStyle name="s]_x000d__x000a_load=_x000d__x000a_run=_x000d__x000a_NullPort=None_x000d__x000a_device=HP LaserJet 4 Plus,HPPCL5MS,LPT1:_x000d__x000a__x000d__x000a_[Desktop]_x000d__x000a_Wallpaper=(无)_x000d__x000a_TileWallpaper=0_x000d_ 8 61" xfId="2723"/>
    <cellStyle name="s]_x000d__x000a_load=_x000d__x000a_run=_x000d__x000a_NullPort=None_x000d__x000a_device=HP LaserJet 4 Plus,HPPCL5MS,LPT1:_x000d__x000a__x000d__x000a_[Desktop]_x000d__x000a_Wallpaper=(无)_x000d__x000a_TileWallpaper=0_x000d_ 8 62" xfId="2724"/>
    <cellStyle name="s]_x000d__x000a_load=_x000d__x000a_run=_x000d__x000a_NullPort=None_x000d__x000a_device=HP LaserJet 4 Plus,HPPCL5MS,LPT1:_x000d__x000a__x000d__x000a_[Desktop]_x000d__x000a_Wallpaper=(无)_x000d__x000a_TileWallpaper=0_x000d_ 8 63" xfId="2725"/>
    <cellStyle name="s]_x000d__x000a_load=_x000d__x000a_run=_x000d__x000a_NullPort=None_x000d__x000a_device=HP LaserJet 4 Plus,HPPCL5MS,LPT1:_x000d__x000a__x000d__x000a_[Desktop]_x000d__x000a_Wallpaper=(无)_x000d__x000a_TileWallpaper=0_x000d_ 8 64" xfId="2726"/>
    <cellStyle name="s]_x000d__x000a_load=_x000d__x000a_run=_x000d__x000a_NullPort=None_x000d__x000a_device=HP LaserJet 4 Plus,HPPCL5MS,LPT1:_x000d__x000a__x000d__x000a_[Desktop]_x000d__x000a_Wallpaper=(无)_x000d__x000a_TileWallpaper=0_x000d_ 8 65" xfId="2727"/>
    <cellStyle name="s]_x000d__x000a_load=_x000d__x000a_run=_x000d__x000a_NullPort=None_x000d__x000a_device=HP LaserJet 4 Plus,HPPCL5MS,LPT1:_x000d__x000a__x000d__x000a_[Desktop]_x000d__x000a_Wallpaper=(无)_x000d__x000a_TileWallpaper=0_x000d_ 8 66" xfId="2728"/>
    <cellStyle name="s]_x000d__x000a_load=_x000d__x000a_run=_x000d__x000a_NullPort=None_x000d__x000a_device=HP LaserJet 4 Plus,HPPCL5MS,LPT1:_x000d__x000a__x000d__x000a_[Desktop]_x000d__x000a_Wallpaper=(无)_x000d__x000a_TileWallpaper=0_x000d_ 8 67" xfId="2729"/>
    <cellStyle name="s]_x000d__x000a_load=_x000d__x000a_run=_x000d__x000a_NullPort=None_x000d__x000a_device=HP LaserJet 4 Plus,HPPCL5MS,LPT1:_x000d__x000a__x000d__x000a_[Desktop]_x000d__x000a_Wallpaper=(无)_x000d__x000a_TileWallpaper=0_x000d_ 8 68" xfId="2730"/>
    <cellStyle name="s]_x000d__x000a_load=_x000d__x000a_run=_x000d__x000a_NullPort=None_x000d__x000a_device=HP LaserJet 4 Plus,HPPCL5MS,LPT1:_x000d__x000a__x000d__x000a_[Desktop]_x000d__x000a_Wallpaper=(无)_x000d__x000a_TileWallpaper=0_x000d_ 8 69" xfId="2731"/>
    <cellStyle name="s]_x000d__x000a_load=_x000d__x000a_run=_x000d__x000a_NullPort=None_x000d__x000a_device=HP LaserJet 4 Plus,HPPCL5MS,LPT1:_x000d__x000a__x000d__x000a_[Desktop]_x000d__x000a_Wallpaper=(无)_x000d__x000a_TileWallpaper=0_x000d_ 8 7" xfId="2732"/>
    <cellStyle name="s]_x000d__x000a_load=_x000d__x000a_run=_x000d__x000a_NullPort=None_x000d__x000a_device=HP LaserJet 4 Plus,HPPCL5MS,LPT1:_x000d__x000a__x000d__x000a_[Desktop]_x000d__x000a_Wallpaper=(无)_x000d__x000a_TileWallpaper=0_x000d_ 8 70" xfId="2733"/>
    <cellStyle name="s]_x000d__x000a_load=_x000d__x000a_run=_x000d__x000a_NullPort=None_x000d__x000a_device=HP LaserJet 4 Plus,HPPCL5MS,LPT1:_x000d__x000a__x000d__x000a_[Desktop]_x000d__x000a_Wallpaper=(无)_x000d__x000a_TileWallpaper=0_x000d_ 8 71" xfId="2734"/>
    <cellStyle name="s]_x000d__x000a_load=_x000d__x000a_run=_x000d__x000a_NullPort=None_x000d__x000a_device=HP LaserJet 4 Plus,HPPCL5MS,LPT1:_x000d__x000a__x000d__x000a_[Desktop]_x000d__x000a_Wallpaper=(无)_x000d__x000a_TileWallpaper=0_x000d_ 8 72" xfId="2735"/>
    <cellStyle name="s]_x000d__x000a_load=_x000d__x000a_run=_x000d__x000a_NullPort=None_x000d__x000a_device=HP LaserJet 4 Plus,HPPCL5MS,LPT1:_x000d__x000a__x000d__x000a_[Desktop]_x000d__x000a_Wallpaper=(无)_x000d__x000a_TileWallpaper=0_x000d_ 8 73" xfId="2736"/>
    <cellStyle name="s]_x000d__x000a_load=_x000d__x000a_run=_x000d__x000a_NullPort=None_x000d__x000a_device=HP LaserJet 4 Plus,HPPCL5MS,LPT1:_x000d__x000a__x000d__x000a_[Desktop]_x000d__x000a_Wallpaper=(无)_x000d__x000a_TileWallpaper=0_x000d_ 8 74" xfId="2737"/>
    <cellStyle name="s]_x000d__x000a_load=_x000d__x000a_run=_x000d__x000a_NullPort=None_x000d__x000a_device=HP LaserJet 4 Plus,HPPCL5MS,LPT1:_x000d__x000a__x000d__x000a_[Desktop]_x000d__x000a_Wallpaper=(无)_x000d__x000a_TileWallpaper=0_x000d_ 8 75" xfId="2738"/>
    <cellStyle name="s]_x000d__x000a_load=_x000d__x000a_run=_x000d__x000a_NullPort=None_x000d__x000a_device=HP LaserJet 4 Plus,HPPCL5MS,LPT1:_x000d__x000a__x000d__x000a_[Desktop]_x000d__x000a_Wallpaper=(无)_x000d__x000a_TileWallpaper=0_x000d_ 8 76" xfId="2739"/>
    <cellStyle name="s]_x000d__x000a_load=_x000d__x000a_run=_x000d__x000a_NullPort=None_x000d__x000a_device=HP LaserJet 4 Plus,HPPCL5MS,LPT1:_x000d__x000a__x000d__x000a_[Desktop]_x000d__x000a_Wallpaper=(无)_x000d__x000a_TileWallpaper=0_x000d_ 8 77" xfId="2740"/>
    <cellStyle name="s]_x000d__x000a_load=_x000d__x000a_run=_x000d__x000a_NullPort=None_x000d__x000a_device=HP LaserJet 4 Plus,HPPCL5MS,LPT1:_x000d__x000a__x000d__x000a_[Desktop]_x000d__x000a_Wallpaper=(无)_x000d__x000a_TileWallpaper=0_x000d_ 8 78" xfId="2741"/>
    <cellStyle name="s]_x000d__x000a_load=_x000d__x000a_run=_x000d__x000a_NullPort=None_x000d__x000a_device=HP LaserJet 4 Plus,HPPCL5MS,LPT1:_x000d__x000a__x000d__x000a_[Desktop]_x000d__x000a_Wallpaper=(无)_x000d__x000a_TileWallpaper=0_x000d_ 8 79" xfId="2742"/>
    <cellStyle name="s]_x000d__x000a_load=_x000d__x000a_run=_x000d__x000a_NullPort=None_x000d__x000a_device=HP LaserJet 4 Plus,HPPCL5MS,LPT1:_x000d__x000a__x000d__x000a_[Desktop]_x000d__x000a_Wallpaper=(无)_x000d__x000a_TileWallpaper=0_x000d_ 8 8" xfId="2743"/>
    <cellStyle name="s]_x000d__x000a_load=_x000d__x000a_run=_x000d__x000a_NullPort=None_x000d__x000a_device=HP LaserJet 4 Plus,HPPCL5MS,LPT1:_x000d__x000a__x000d__x000a_[Desktop]_x000d__x000a_Wallpaper=(无)_x000d__x000a_TileWallpaper=0_x000d_ 8 80" xfId="2744"/>
    <cellStyle name="s]_x000d__x000a_load=_x000d__x000a_run=_x000d__x000a_NullPort=None_x000d__x000a_device=HP LaserJet 4 Plus,HPPCL5MS,LPT1:_x000d__x000a__x000d__x000a_[Desktop]_x000d__x000a_Wallpaper=(无)_x000d__x000a_TileWallpaper=0_x000d_ 8 9" xfId="2745"/>
    <cellStyle name="s]_x000d__x000a_load=_x000d__x000a_run=_x000d__x000a_NullPort=None_x000d__x000a_device=HP LaserJet 4 Plus,HPPCL5MS,LPT1:_x000d__x000a__x000d__x000a_[Desktop]_x000d__x000a_Wallpaper=(无)_x000d__x000a_TileWallpaper=0_x000d_ 9" xfId="2746"/>
    <cellStyle name="s]_x000d__x000a_load=_x000d__x000a_run=_x000d__x000a_NullPort=None_x000d__x000a_device=HP LaserJet 4 Plus,HPPCL5MS,LPT1:_x000d__x000a__x000d__x000a_[Desktop]_x000d__x000a_Wallpaper=(无)_x000d__x000a_TileWallpaper=0_x000d_ 9 10" xfId="2747"/>
    <cellStyle name="s]_x000d__x000a_load=_x000d__x000a_run=_x000d__x000a_NullPort=None_x000d__x000a_device=HP LaserJet 4 Plus,HPPCL5MS,LPT1:_x000d__x000a__x000d__x000a_[Desktop]_x000d__x000a_Wallpaper=(无)_x000d__x000a_TileWallpaper=0_x000d_ 9 11" xfId="2748"/>
    <cellStyle name="s]_x000d__x000a_load=_x000d__x000a_run=_x000d__x000a_NullPort=None_x000d__x000a_device=HP LaserJet 4 Plus,HPPCL5MS,LPT1:_x000d__x000a__x000d__x000a_[Desktop]_x000d__x000a_Wallpaper=(无)_x000d__x000a_TileWallpaper=0_x000d_ 9 12" xfId="2749"/>
    <cellStyle name="s]_x000d__x000a_load=_x000d__x000a_run=_x000d__x000a_NullPort=None_x000d__x000a_device=HP LaserJet 4 Plus,HPPCL5MS,LPT1:_x000d__x000a__x000d__x000a_[Desktop]_x000d__x000a_Wallpaper=(无)_x000d__x000a_TileWallpaper=0_x000d_ 9 13" xfId="2750"/>
    <cellStyle name="s]_x000d__x000a_load=_x000d__x000a_run=_x000d__x000a_NullPort=None_x000d__x000a_device=HP LaserJet 4 Plus,HPPCL5MS,LPT1:_x000d__x000a__x000d__x000a_[Desktop]_x000d__x000a_Wallpaper=(无)_x000d__x000a_TileWallpaper=0_x000d_ 9 14" xfId="2751"/>
    <cellStyle name="s]_x000d__x000a_load=_x000d__x000a_run=_x000d__x000a_NullPort=None_x000d__x000a_device=HP LaserJet 4 Plus,HPPCL5MS,LPT1:_x000d__x000a__x000d__x000a_[Desktop]_x000d__x000a_Wallpaper=(无)_x000d__x000a_TileWallpaper=0_x000d_ 9 15" xfId="2752"/>
    <cellStyle name="s]_x000d__x000a_load=_x000d__x000a_run=_x000d__x000a_NullPort=None_x000d__x000a_device=HP LaserJet 4 Plus,HPPCL5MS,LPT1:_x000d__x000a__x000d__x000a_[Desktop]_x000d__x000a_Wallpaper=(无)_x000d__x000a_TileWallpaper=0_x000d_ 9 16" xfId="2753"/>
    <cellStyle name="s]_x000d__x000a_load=_x000d__x000a_run=_x000d__x000a_NullPort=None_x000d__x000a_device=HP LaserJet 4 Plus,HPPCL5MS,LPT1:_x000d__x000a__x000d__x000a_[Desktop]_x000d__x000a_Wallpaper=(无)_x000d__x000a_TileWallpaper=0_x000d_ 9 17" xfId="2754"/>
    <cellStyle name="s]_x000d__x000a_load=_x000d__x000a_run=_x000d__x000a_NullPort=None_x000d__x000a_device=HP LaserJet 4 Plus,HPPCL5MS,LPT1:_x000d__x000a__x000d__x000a_[Desktop]_x000d__x000a_Wallpaper=(无)_x000d__x000a_TileWallpaper=0_x000d_ 9 18" xfId="2755"/>
    <cellStyle name="s]_x000d__x000a_load=_x000d__x000a_run=_x000d__x000a_NullPort=None_x000d__x000a_device=HP LaserJet 4 Plus,HPPCL5MS,LPT1:_x000d__x000a__x000d__x000a_[Desktop]_x000d__x000a_Wallpaper=(无)_x000d__x000a_TileWallpaper=0_x000d_ 9 19" xfId="2756"/>
    <cellStyle name="s]_x000d__x000a_load=_x000d__x000a_run=_x000d__x000a_NullPort=None_x000d__x000a_device=HP LaserJet 4 Plus,HPPCL5MS,LPT1:_x000d__x000a__x000d__x000a_[Desktop]_x000d__x000a_Wallpaper=(无)_x000d__x000a_TileWallpaper=0_x000d_ 9 2" xfId="2757"/>
    <cellStyle name="s]_x000d__x000a_load=_x000d__x000a_run=_x000d__x000a_NullPort=None_x000d__x000a_device=HP LaserJet 4 Plus,HPPCL5MS,LPT1:_x000d__x000a__x000d__x000a_[Desktop]_x000d__x000a_Wallpaper=(无)_x000d__x000a_TileWallpaper=0_x000d_ 9 20" xfId="2758"/>
    <cellStyle name="s]_x000d__x000a_load=_x000d__x000a_run=_x000d__x000a_NullPort=None_x000d__x000a_device=HP LaserJet 4 Plus,HPPCL5MS,LPT1:_x000d__x000a__x000d__x000a_[Desktop]_x000d__x000a_Wallpaper=(无)_x000d__x000a_TileWallpaper=0_x000d_ 9 21" xfId="2759"/>
    <cellStyle name="s]_x000d__x000a_load=_x000d__x000a_run=_x000d__x000a_NullPort=None_x000d__x000a_device=HP LaserJet 4 Plus,HPPCL5MS,LPT1:_x000d__x000a__x000d__x000a_[Desktop]_x000d__x000a_Wallpaper=(无)_x000d__x000a_TileWallpaper=0_x000d_ 9 22" xfId="2760"/>
    <cellStyle name="s]_x000d__x000a_load=_x000d__x000a_run=_x000d__x000a_NullPort=None_x000d__x000a_device=HP LaserJet 4 Plus,HPPCL5MS,LPT1:_x000d__x000a__x000d__x000a_[Desktop]_x000d__x000a_Wallpaper=(无)_x000d__x000a_TileWallpaper=0_x000d_ 9 23" xfId="2761"/>
    <cellStyle name="s]_x000d__x000a_load=_x000d__x000a_run=_x000d__x000a_NullPort=None_x000d__x000a_device=HP LaserJet 4 Plus,HPPCL5MS,LPT1:_x000d__x000a__x000d__x000a_[Desktop]_x000d__x000a_Wallpaper=(无)_x000d__x000a_TileWallpaper=0_x000d_ 9 24" xfId="2762"/>
    <cellStyle name="s]_x000d__x000a_load=_x000d__x000a_run=_x000d__x000a_NullPort=None_x000d__x000a_device=HP LaserJet 4 Plus,HPPCL5MS,LPT1:_x000d__x000a__x000d__x000a_[Desktop]_x000d__x000a_Wallpaper=(无)_x000d__x000a_TileWallpaper=0_x000d_ 9 25" xfId="2763"/>
    <cellStyle name="s]_x000d__x000a_load=_x000d__x000a_run=_x000d__x000a_NullPort=None_x000d__x000a_device=HP LaserJet 4 Plus,HPPCL5MS,LPT1:_x000d__x000a__x000d__x000a_[Desktop]_x000d__x000a_Wallpaper=(无)_x000d__x000a_TileWallpaper=0_x000d_ 9 26" xfId="2764"/>
    <cellStyle name="s]_x000d__x000a_load=_x000d__x000a_run=_x000d__x000a_NullPort=None_x000d__x000a_device=HP LaserJet 4 Plus,HPPCL5MS,LPT1:_x000d__x000a__x000d__x000a_[Desktop]_x000d__x000a_Wallpaper=(无)_x000d__x000a_TileWallpaper=0_x000d_ 9 27" xfId="2765"/>
    <cellStyle name="s]_x000d__x000a_load=_x000d__x000a_run=_x000d__x000a_NullPort=None_x000d__x000a_device=HP LaserJet 4 Plus,HPPCL5MS,LPT1:_x000d__x000a__x000d__x000a_[Desktop]_x000d__x000a_Wallpaper=(无)_x000d__x000a_TileWallpaper=0_x000d_ 9 28" xfId="2766"/>
    <cellStyle name="s]_x000d__x000a_load=_x000d__x000a_run=_x000d__x000a_NullPort=None_x000d__x000a_device=HP LaserJet 4 Plus,HPPCL5MS,LPT1:_x000d__x000a__x000d__x000a_[Desktop]_x000d__x000a_Wallpaper=(无)_x000d__x000a_TileWallpaper=0_x000d_ 9 29" xfId="2767"/>
    <cellStyle name="s]_x000d__x000a_load=_x000d__x000a_run=_x000d__x000a_NullPort=None_x000d__x000a_device=HP LaserJet 4 Plus,HPPCL5MS,LPT1:_x000d__x000a__x000d__x000a_[Desktop]_x000d__x000a_Wallpaper=(无)_x000d__x000a_TileWallpaper=0_x000d_ 9 3" xfId="2768"/>
    <cellStyle name="s]_x000d__x000a_load=_x000d__x000a_run=_x000d__x000a_NullPort=None_x000d__x000a_device=HP LaserJet 4 Plus,HPPCL5MS,LPT1:_x000d__x000a__x000d__x000a_[Desktop]_x000d__x000a_Wallpaper=(无)_x000d__x000a_TileWallpaper=0_x000d_ 9 30" xfId="2769"/>
    <cellStyle name="s]_x000d__x000a_load=_x000d__x000a_run=_x000d__x000a_NullPort=None_x000d__x000a_device=HP LaserJet 4 Plus,HPPCL5MS,LPT1:_x000d__x000a__x000d__x000a_[Desktop]_x000d__x000a_Wallpaper=(无)_x000d__x000a_TileWallpaper=0_x000d_ 9 31" xfId="2770"/>
    <cellStyle name="s]_x000d__x000a_load=_x000d__x000a_run=_x000d__x000a_NullPort=None_x000d__x000a_device=HP LaserJet 4 Plus,HPPCL5MS,LPT1:_x000d__x000a__x000d__x000a_[Desktop]_x000d__x000a_Wallpaper=(无)_x000d__x000a_TileWallpaper=0_x000d_ 9 32" xfId="2771"/>
    <cellStyle name="s]_x000d__x000a_load=_x000d__x000a_run=_x000d__x000a_NullPort=None_x000d__x000a_device=HP LaserJet 4 Plus,HPPCL5MS,LPT1:_x000d__x000a__x000d__x000a_[Desktop]_x000d__x000a_Wallpaper=(无)_x000d__x000a_TileWallpaper=0_x000d_ 9 33" xfId="2772"/>
    <cellStyle name="s]_x000d__x000a_load=_x000d__x000a_run=_x000d__x000a_NullPort=None_x000d__x000a_device=HP LaserJet 4 Plus,HPPCL5MS,LPT1:_x000d__x000a__x000d__x000a_[Desktop]_x000d__x000a_Wallpaper=(无)_x000d__x000a_TileWallpaper=0_x000d_ 9 34" xfId="2773"/>
    <cellStyle name="s]_x000d__x000a_load=_x000d__x000a_run=_x000d__x000a_NullPort=None_x000d__x000a_device=HP LaserJet 4 Plus,HPPCL5MS,LPT1:_x000d__x000a__x000d__x000a_[Desktop]_x000d__x000a_Wallpaper=(无)_x000d__x000a_TileWallpaper=0_x000d_ 9 35" xfId="2774"/>
    <cellStyle name="s]_x000d__x000a_load=_x000d__x000a_run=_x000d__x000a_NullPort=None_x000d__x000a_device=HP LaserJet 4 Plus,HPPCL5MS,LPT1:_x000d__x000a__x000d__x000a_[Desktop]_x000d__x000a_Wallpaper=(无)_x000d__x000a_TileWallpaper=0_x000d_ 9 36" xfId="2775"/>
    <cellStyle name="s]_x000d__x000a_load=_x000d__x000a_run=_x000d__x000a_NullPort=None_x000d__x000a_device=HP LaserJet 4 Plus,HPPCL5MS,LPT1:_x000d__x000a__x000d__x000a_[Desktop]_x000d__x000a_Wallpaper=(无)_x000d__x000a_TileWallpaper=0_x000d_ 9 37" xfId="2776"/>
    <cellStyle name="s]_x000d__x000a_load=_x000d__x000a_run=_x000d__x000a_NullPort=None_x000d__x000a_device=HP LaserJet 4 Plus,HPPCL5MS,LPT1:_x000d__x000a__x000d__x000a_[Desktop]_x000d__x000a_Wallpaper=(无)_x000d__x000a_TileWallpaper=0_x000d_ 9 38" xfId="2777"/>
    <cellStyle name="s]_x000d__x000a_load=_x000d__x000a_run=_x000d__x000a_NullPort=None_x000d__x000a_device=HP LaserJet 4 Plus,HPPCL5MS,LPT1:_x000d__x000a__x000d__x000a_[Desktop]_x000d__x000a_Wallpaper=(无)_x000d__x000a_TileWallpaper=0_x000d_ 9 39" xfId="2778"/>
    <cellStyle name="s]_x000d__x000a_load=_x000d__x000a_run=_x000d__x000a_NullPort=None_x000d__x000a_device=HP LaserJet 4 Plus,HPPCL5MS,LPT1:_x000d__x000a__x000d__x000a_[Desktop]_x000d__x000a_Wallpaper=(无)_x000d__x000a_TileWallpaper=0_x000d_ 9 4" xfId="2779"/>
    <cellStyle name="s]_x000d__x000a_load=_x000d__x000a_run=_x000d__x000a_NullPort=None_x000d__x000a_device=HP LaserJet 4 Plus,HPPCL5MS,LPT1:_x000d__x000a__x000d__x000a_[Desktop]_x000d__x000a_Wallpaper=(无)_x000d__x000a_TileWallpaper=0_x000d_ 9 40" xfId="2780"/>
    <cellStyle name="s]_x000d__x000a_load=_x000d__x000a_run=_x000d__x000a_NullPort=None_x000d__x000a_device=HP LaserJet 4 Plus,HPPCL5MS,LPT1:_x000d__x000a__x000d__x000a_[Desktop]_x000d__x000a_Wallpaper=(无)_x000d__x000a_TileWallpaper=0_x000d_ 9 41" xfId="2781"/>
    <cellStyle name="s]_x000d__x000a_load=_x000d__x000a_run=_x000d__x000a_NullPort=None_x000d__x000a_device=HP LaserJet 4 Plus,HPPCL5MS,LPT1:_x000d__x000a__x000d__x000a_[Desktop]_x000d__x000a_Wallpaper=(无)_x000d__x000a_TileWallpaper=0_x000d_ 9 42" xfId="2782"/>
    <cellStyle name="s]_x000d__x000a_load=_x000d__x000a_run=_x000d__x000a_NullPort=None_x000d__x000a_device=HP LaserJet 4 Plus,HPPCL5MS,LPT1:_x000d__x000a__x000d__x000a_[Desktop]_x000d__x000a_Wallpaper=(无)_x000d__x000a_TileWallpaper=0_x000d_ 9 43" xfId="2783"/>
    <cellStyle name="s]_x000d__x000a_load=_x000d__x000a_run=_x000d__x000a_NullPort=None_x000d__x000a_device=HP LaserJet 4 Plus,HPPCL5MS,LPT1:_x000d__x000a__x000d__x000a_[Desktop]_x000d__x000a_Wallpaper=(无)_x000d__x000a_TileWallpaper=0_x000d_ 9 44" xfId="2784"/>
    <cellStyle name="s]_x000d__x000a_load=_x000d__x000a_run=_x000d__x000a_NullPort=None_x000d__x000a_device=HP LaserJet 4 Plus,HPPCL5MS,LPT1:_x000d__x000a__x000d__x000a_[Desktop]_x000d__x000a_Wallpaper=(无)_x000d__x000a_TileWallpaper=0_x000d_ 9 45" xfId="2785"/>
    <cellStyle name="s]_x000d__x000a_load=_x000d__x000a_run=_x000d__x000a_NullPort=None_x000d__x000a_device=HP LaserJet 4 Plus,HPPCL5MS,LPT1:_x000d__x000a__x000d__x000a_[Desktop]_x000d__x000a_Wallpaper=(无)_x000d__x000a_TileWallpaper=0_x000d_ 9 46" xfId="2786"/>
    <cellStyle name="s]_x000d__x000a_load=_x000d__x000a_run=_x000d__x000a_NullPort=None_x000d__x000a_device=HP LaserJet 4 Plus,HPPCL5MS,LPT1:_x000d__x000a__x000d__x000a_[Desktop]_x000d__x000a_Wallpaper=(无)_x000d__x000a_TileWallpaper=0_x000d_ 9 47" xfId="2787"/>
    <cellStyle name="s]_x000d__x000a_load=_x000d__x000a_run=_x000d__x000a_NullPort=None_x000d__x000a_device=HP LaserJet 4 Plus,HPPCL5MS,LPT1:_x000d__x000a__x000d__x000a_[Desktop]_x000d__x000a_Wallpaper=(无)_x000d__x000a_TileWallpaper=0_x000d_ 9 48" xfId="2788"/>
    <cellStyle name="s]_x000d__x000a_load=_x000d__x000a_run=_x000d__x000a_NullPort=None_x000d__x000a_device=HP LaserJet 4 Plus,HPPCL5MS,LPT1:_x000d__x000a__x000d__x000a_[Desktop]_x000d__x000a_Wallpaper=(无)_x000d__x000a_TileWallpaper=0_x000d_ 9 49" xfId="2789"/>
    <cellStyle name="s]_x000d__x000a_load=_x000d__x000a_run=_x000d__x000a_NullPort=None_x000d__x000a_device=HP LaserJet 4 Plus,HPPCL5MS,LPT1:_x000d__x000a__x000d__x000a_[Desktop]_x000d__x000a_Wallpaper=(无)_x000d__x000a_TileWallpaper=0_x000d_ 9 5" xfId="2790"/>
    <cellStyle name="s]_x000d__x000a_load=_x000d__x000a_run=_x000d__x000a_NullPort=None_x000d__x000a_device=HP LaserJet 4 Plus,HPPCL5MS,LPT1:_x000d__x000a__x000d__x000a_[Desktop]_x000d__x000a_Wallpaper=(无)_x000d__x000a_TileWallpaper=0_x000d_ 9 50" xfId="2791"/>
    <cellStyle name="s]_x000d__x000a_load=_x000d__x000a_run=_x000d__x000a_NullPort=None_x000d__x000a_device=HP LaserJet 4 Plus,HPPCL5MS,LPT1:_x000d__x000a__x000d__x000a_[Desktop]_x000d__x000a_Wallpaper=(无)_x000d__x000a_TileWallpaper=0_x000d_ 9 51" xfId="2792"/>
    <cellStyle name="s]_x000d__x000a_load=_x000d__x000a_run=_x000d__x000a_NullPort=None_x000d__x000a_device=HP LaserJet 4 Plus,HPPCL5MS,LPT1:_x000d__x000a__x000d__x000a_[Desktop]_x000d__x000a_Wallpaper=(无)_x000d__x000a_TileWallpaper=0_x000d_ 9 52" xfId="2793"/>
    <cellStyle name="s]_x000d__x000a_load=_x000d__x000a_run=_x000d__x000a_NullPort=None_x000d__x000a_device=HP LaserJet 4 Plus,HPPCL5MS,LPT1:_x000d__x000a__x000d__x000a_[Desktop]_x000d__x000a_Wallpaper=(无)_x000d__x000a_TileWallpaper=0_x000d_ 9 53" xfId="2794"/>
    <cellStyle name="s]_x000d__x000a_load=_x000d__x000a_run=_x000d__x000a_NullPort=None_x000d__x000a_device=HP LaserJet 4 Plus,HPPCL5MS,LPT1:_x000d__x000a__x000d__x000a_[Desktop]_x000d__x000a_Wallpaper=(无)_x000d__x000a_TileWallpaper=0_x000d_ 9 54" xfId="2795"/>
    <cellStyle name="s]_x000d__x000a_load=_x000d__x000a_run=_x000d__x000a_NullPort=None_x000d__x000a_device=HP LaserJet 4 Plus,HPPCL5MS,LPT1:_x000d__x000a__x000d__x000a_[Desktop]_x000d__x000a_Wallpaper=(无)_x000d__x000a_TileWallpaper=0_x000d_ 9 55" xfId="2796"/>
    <cellStyle name="s]_x000d__x000a_load=_x000d__x000a_run=_x000d__x000a_NullPort=None_x000d__x000a_device=HP LaserJet 4 Plus,HPPCL5MS,LPT1:_x000d__x000a__x000d__x000a_[Desktop]_x000d__x000a_Wallpaper=(无)_x000d__x000a_TileWallpaper=0_x000d_ 9 56" xfId="2797"/>
    <cellStyle name="s]_x000d__x000a_load=_x000d__x000a_run=_x000d__x000a_NullPort=None_x000d__x000a_device=HP LaserJet 4 Plus,HPPCL5MS,LPT1:_x000d__x000a__x000d__x000a_[Desktop]_x000d__x000a_Wallpaper=(无)_x000d__x000a_TileWallpaper=0_x000d_ 9 57" xfId="2798"/>
    <cellStyle name="s]_x000d__x000a_load=_x000d__x000a_run=_x000d__x000a_NullPort=None_x000d__x000a_device=HP LaserJet 4 Plus,HPPCL5MS,LPT1:_x000d__x000a__x000d__x000a_[Desktop]_x000d__x000a_Wallpaper=(无)_x000d__x000a_TileWallpaper=0_x000d_ 9 58" xfId="2799"/>
    <cellStyle name="s]_x000d__x000a_load=_x000d__x000a_run=_x000d__x000a_NullPort=None_x000d__x000a_device=HP LaserJet 4 Plus,HPPCL5MS,LPT1:_x000d__x000a__x000d__x000a_[Desktop]_x000d__x000a_Wallpaper=(无)_x000d__x000a_TileWallpaper=0_x000d_ 9 59" xfId="2800"/>
    <cellStyle name="s]_x000d__x000a_load=_x000d__x000a_run=_x000d__x000a_NullPort=None_x000d__x000a_device=HP LaserJet 4 Plus,HPPCL5MS,LPT1:_x000d__x000a__x000d__x000a_[Desktop]_x000d__x000a_Wallpaper=(无)_x000d__x000a_TileWallpaper=0_x000d_ 9 6" xfId="2801"/>
    <cellStyle name="s]_x000d__x000a_load=_x000d__x000a_run=_x000d__x000a_NullPort=None_x000d__x000a_device=HP LaserJet 4 Plus,HPPCL5MS,LPT1:_x000d__x000a__x000d__x000a_[Desktop]_x000d__x000a_Wallpaper=(无)_x000d__x000a_TileWallpaper=0_x000d_ 9 60" xfId="2802"/>
    <cellStyle name="s]_x000d__x000a_load=_x000d__x000a_run=_x000d__x000a_NullPort=None_x000d__x000a_device=HP LaserJet 4 Plus,HPPCL5MS,LPT1:_x000d__x000a__x000d__x000a_[Desktop]_x000d__x000a_Wallpaper=(无)_x000d__x000a_TileWallpaper=0_x000d_ 9 61" xfId="2803"/>
    <cellStyle name="s]_x000d__x000a_load=_x000d__x000a_run=_x000d__x000a_NullPort=None_x000d__x000a_device=HP LaserJet 4 Plus,HPPCL5MS,LPT1:_x000d__x000a__x000d__x000a_[Desktop]_x000d__x000a_Wallpaper=(无)_x000d__x000a_TileWallpaper=0_x000d_ 9 62" xfId="2804"/>
    <cellStyle name="s]_x000d__x000a_load=_x000d__x000a_run=_x000d__x000a_NullPort=None_x000d__x000a_device=HP LaserJet 4 Plus,HPPCL5MS,LPT1:_x000d__x000a__x000d__x000a_[Desktop]_x000d__x000a_Wallpaper=(无)_x000d__x000a_TileWallpaper=0_x000d_ 9 63" xfId="2805"/>
    <cellStyle name="s]_x000d__x000a_load=_x000d__x000a_run=_x000d__x000a_NullPort=None_x000d__x000a_device=HP LaserJet 4 Plus,HPPCL5MS,LPT1:_x000d__x000a__x000d__x000a_[Desktop]_x000d__x000a_Wallpaper=(无)_x000d__x000a_TileWallpaper=0_x000d_ 9 64" xfId="2806"/>
    <cellStyle name="s]_x000d__x000a_load=_x000d__x000a_run=_x000d__x000a_NullPort=None_x000d__x000a_device=HP LaserJet 4 Plus,HPPCL5MS,LPT1:_x000d__x000a__x000d__x000a_[Desktop]_x000d__x000a_Wallpaper=(无)_x000d__x000a_TileWallpaper=0_x000d_ 9 65" xfId="2807"/>
    <cellStyle name="s]_x000d__x000a_load=_x000d__x000a_run=_x000d__x000a_NullPort=None_x000d__x000a_device=HP LaserJet 4 Plus,HPPCL5MS,LPT1:_x000d__x000a__x000d__x000a_[Desktop]_x000d__x000a_Wallpaper=(无)_x000d__x000a_TileWallpaper=0_x000d_ 9 66" xfId="2808"/>
    <cellStyle name="s]_x000d__x000a_load=_x000d__x000a_run=_x000d__x000a_NullPort=None_x000d__x000a_device=HP LaserJet 4 Plus,HPPCL5MS,LPT1:_x000d__x000a__x000d__x000a_[Desktop]_x000d__x000a_Wallpaper=(无)_x000d__x000a_TileWallpaper=0_x000d_ 9 67" xfId="2809"/>
    <cellStyle name="s]_x000d__x000a_load=_x000d__x000a_run=_x000d__x000a_NullPort=None_x000d__x000a_device=HP LaserJet 4 Plus,HPPCL5MS,LPT1:_x000d__x000a__x000d__x000a_[Desktop]_x000d__x000a_Wallpaper=(无)_x000d__x000a_TileWallpaper=0_x000d_ 9 68" xfId="2810"/>
    <cellStyle name="s]_x000d__x000a_load=_x000d__x000a_run=_x000d__x000a_NullPort=None_x000d__x000a_device=HP LaserJet 4 Plus,HPPCL5MS,LPT1:_x000d__x000a__x000d__x000a_[Desktop]_x000d__x000a_Wallpaper=(无)_x000d__x000a_TileWallpaper=0_x000d_ 9 69" xfId="2811"/>
    <cellStyle name="s]_x000d__x000a_load=_x000d__x000a_run=_x000d__x000a_NullPort=None_x000d__x000a_device=HP LaserJet 4 Plus,HPPCL5MS,LPT1:_x000d__x000a__x000d__x000a_[Desktop]_x000d__x000a_Wallpaper=(无)_x000d__x000a_TileWallpaper=0_x000d_ 9 7" xfId="2812"/>
    <cellStyle name="s]_x000d__x000a_load=_x000d__x000a_run=_x000d__x000a_NullPort=None_x000d__x000a_device=HP LaserJet 4 Plus,HPPCL5MS,LPT1:_x000d__x000a__x000d__x000a_[Desktop]_x000d__x000a_Wallpaper=(无)_x000d__x000a_TileWallpaper=0_x000d_ 9 70" xfId="2813"/>
    <cellStyle name="s]_x000d__x000a_load=_x000d__x000a_run=_x000d__x000a_NullPort=None_x000d__x000a_device=HP LaserJet 4 Plus,HPPCL5MS,LPT1:_x000d__x000a__x000d__x000a_[Desktop]_x000d__x000a_Wallpaper=(无)_x000d__x000a_TileWallpaper=0_x000d_ 9 71" xfId="2814"/>
    <cellStyle name="s]_x000d__x000a_load=_x000d__x000a_run=_x000d__x000a_NullPort=None_x000d__x000a_device=HP LaserJet 4 Plus,HPPCL5MS,LPT1:_x000d__x000a__x000d__x000a_[Desktop]_x000d__x000a_Wallpaper=(无)_x000d__x000a_TileWallpaper=0_x000d_ 9 72" xfId="2815"/>
    <cellStyle name="s]_x000d__x000a_load=_x000d__x000a_run=_x000d__x000a_NullPort=None_x000d__x000a_device=HP LaserJet 4 Plus,HPPCL5MS,LPT1:_x000d__x000a__x000d__x000a_[Desktop]_x000d__x000a_Wallpaper=(无)_x000d__x000a_TileWallpaper=0_x000d_ 9 73" xfId="2816"/>
    <cellStyle name="s]_x000d__x000a_load=_x000d__x000a_run=_x000d__x000a_NullPort=None_x000d__x000a_device=HP LaserJet 4 Plus,HPPCL5MS,LPT1:_x000d__x000a__x000d__x000a_[Desktop]_x000d__x000a_Wallpaper=(无)_x000d__x000a_TileWallpaper=0_x000d_ 9 74" xfId="2817"/>
    <cellStyle name="s]_x000d__x000a_load=_x000d__x000a_run=_x000d__x000a_NullPort=None_x000d__x000a_device=HP LaserJet 4 Plus,HPPCL5MS,LPT1:_x000d__x000a__x000d__x000a_[Desktop]_x000d__x000a_Wallpaper=(无)_x000d__x000a_TileWallpaper=0_x000d_ 9 75" xfId="2818"/>
    <cellStyle name="s]_x000d__x000a_load=_x000d__x000a_run=_x000d__x000a_NullPort=None_x000d__x000a_device=HP LaserJet 4 Plus,HPPCL5MS,LPT1:_x000d__x000a__x000d__x000a_[Desktop]_x000d__x000a_Wallpaper=(无)_x000d__x000a_TileWallpaper=0_x000d_ 9 76" xfId="2819"/>
    <cellStyle name="s]_x000d__x000a_load=_x000d__x000a_run=_x000d__x000a_NullPort=None_x000d__x000a_device=HP LaserJet 4 Plus,HPPCL5MS,LPT1:_x000d__x000a__x000d__x000a_[Desktop]_x000d__x000a_Wallpaper=(无)_x000d__x000a_TileWallpaper=0_x000d_ 9 77" xfId="2820"/>
    <cellStyle name="s]_x000d__x000a_load=_x000d__x000a_run=_x000d__x000a_NullPort=None_x000d__x000a_device=HP LaserJet 4 Plus,HPPCL5MS,LPT1:_x000d__x000a__x000d__x000a_[Desktop]_x000d__x000a_Wallpaper=(无)_x000d__x000a_TileWallpaper=0_x000d_ 9 78" xfId="2821"/>
    <cellStyle name="s]_x000d__x000a_load=_x000d__x000a_run=_x000d__x000a_NullPort=None_x000d__x000a_device=HP LaserJet 4 Plus,HPPCL5MS,LPT1:_x000d__x000a__x000d__x000a_[Desktop]_x000d__x000a_Wallpaper=(无)_x000d__x000a_TileWallpaper=0_x000d_ 9 79" xfId="2822"/>
    <cellStyle name="s]_x000d__x000a_load=_x000d__x000a_run=_x000d__x000a_NullPort=None_x000d__x000a_device=HP LaserJet 4 Plus,HPPCL5MS,LPT1:_x000d__x000a__x000d__x000a_[Desktop]_x000d__x000a_Wallpaper=(无)_x000d__x000a_TileWallpaper=0_x000d_ 9 8" xfId="2823"/>
    <cellStyle name="s]_x000d__x000a_load=_x000d__x000a_run=_x000d__x000a_NullPort=None_x000d__x000a_device=HP LaserJet 4 Plus,HPPCL5MS,LPT1:_x000d__x000a__x000d__x000a_[Desktop]_x000d__x000a_Wallpaper=(无)_x000d__x000a_TileWallpaper=0_x000d_ 9 80" xfId="2824"/>
    <cellStyle name="s]_x000d__x000a_load=_x000d__x000a_run=_x000d__x000a_NullPort=None_x000d__x000a_device=HP LaserJet 4 Plus,HPPCL5MS,LPT1:_x000d__x000a__x000d__x000a_[Desktop]_x000d__x000a_Wallpaper=(无)_x000d__x000a_TileWallpaper=0_x000d_ 9 9" xfId="2825"/>
    <cellStyle name="shade" xfId="2826"/>
    <cellStyle name="Sheet Head" xfId="2827"/>
    <cellStyle name="SingleLineAcctgn" xfId="2828"/>
    <cellStyle name="Special" xfId="2829"/>
    <cellStyle name="Standard_CEE (2)" xfId="61"/>
    <cellStyle name="STEVE" xfId="2830"/>
    <cellStyle name="style" xfId="2831"/>
    <cellStyle name="style 2" xfId="2832"/>
    <cellStyle name="style1" xfId="2833"/>
    <cellStyle name="style2" xfId="2834"/>
    <cellStyle name="subhead" xfId="2835"/>
    <cellStyle name="Subtotal" xfId="2836"/>
    <cellStyle name="text" xfId="2837"/>
    <cellStyle name="Text Indent A" xfId="2838"/>
    <cellStyle name="Text Indent B" xfId="2839"/>
    <cellStyle name="Text Indent C" xfId="2840"/>
    <cellStyle name="text_E-Accounts receivable" xfId="2841"/>
    <cellStyle name="þ_x001d_ðK_x000c_Fý_x001b__x000d_9ýU_x0001_Ð_x0008_¦)_x0007__x0001__x0001_" xfId="2842"/>
    <cellStyle name="Thousands" xfId="2843"/>
    <cellStyle name="Times New Roman" xfId="2844"/>
    <cellStyle name="Total" xfId="2845"/>
    <cellStyle name="Tusental (0)_pldt" xfId="2846"/>
    <cellStyle name="Tusental_pldt" xfId="2847"/>
    <cellStyle name="Unprotect" xfId="2848"/>
    <cellStyle name="Value" xfId="2849"/>
    <cellStyle name="Value 2" xfId="2850"/>
    <cellStyle name="Valuta (0)_pldt" xfId="2851"/>
    <cellStyle name="Valuta_pldt" xfId="2852"/>
    <cellStyle name="Währung [0]_Actual vs. Prior" xfId="36"/>
    <cellStyle name="Währung_Actual vs. Prior" xfId="62"/>
    <cellStyle name="YY.MM" xfId="2853"/>
    <cellStyle name="Zhengnan" xfId="2854"/>
    <cellStyle name=" [0.00]_guyan" xfId="2855"/>
    <cellStyle name="_guyan" xfId="2856"/>
    <cellStyle name="_pldt" xfId="2857"/>
    <cellStyle name="だ[0]_pldt" xfId="2858"/>
    <cellStyle name="だ_pldt" xfId="2859"/>
    <cellStyle name="?_Fem.Pro" xfId="2860"/>
    <cellStyle name="遽_4QURT" xfId="2861"/>
    <cellStyle name="百分比" xfId="6" builtinId="5"/>
    <cellStyle name="百分比 2" xfId="63"/>
    <cellStyle name="百分比 2 2" xfId="64"/>
    <cellStyle name="百分比 2 3" xfId="2862"/>
    <cellStyle name="百分比 3" xfId="65"/>
    <cellStyle name="百分比 3 10" xfId="2863"/>
    <cellStyle name="百分比 3 10 10" xfId="2864"/>
    <cellStyle name="百分比 3 10 11" xfId="2865"/>
    <cellStyle name="百分比 3 10 12" xfId="2866"/>
    <cellStyle name="百分比 3 10 13" xfId="2867"/>
    <cellStyle name="百分比 3 10 14" xfId="2868"/>
    <cellStyle name="百分比 3 10 15" xfId="2869"/>
    <cellStyle name="百分比 3 10 16" xfId="2870"/>
    <cellStyle name="百分比 3 10 17" xfId="2871"/>
    <cellStyle name="百分比 3 10 18" xfId="2872"/>
    <cellStyle name="百分比 3 10 19" xfId="2873"/>
    <cellStyle name="百分比 3 10 2" xfId="2874"/>
    <cellStyle name="百分比 3 10 3" xfId="2875"/>
    <cellStyle name="百分比 3 10 4" xfId="2876"/>
    <cellStyle name="百分比 3 10 5" xfId="2877"/>
    <cellStyle name="百分比 3 10 6" xfId="2878"/>
    <cellStyle name="百分比 3 10 7" xfId="2879"/>
    <cellStyle name="百分比 3 10 8" xfId="2880"/>
    <cellStyle name="百分比 3 10 9" xfId="2881"/>
    <cellStyle name="百分比 3 11" xfId="2882"/>
    <cellStyle name="百分比 3 12" xfId="2883"/>
    <cellStyle name="百分比 3 13" xfId="2884"/>
    <cellStyle name="百分比 3 14" xfId="2885"/>
    <cellStyle name="百分比 3 14 2" xfId="2886"/>
    <cellStyle name="百分比 3 15" xfId="2887"/>
    <cellStyle name="百分比 3 15 2" xfId="2888"/>
    <cellStyle name="百分比 3 16" xfId="2889"/>
    <cellStyle name="百分比 3 16 2" xfId="2890"/>
    <cellStyle name="百分比 3 17" xfId="2891"/>
    <cellStyle name="百分比 3 17 2" xfId="2892"/>
    <cellStyle name="百分比 3 18" xfId="2893"/>
    <cellStyle name="百分比 3 18 2" xfId="2894"/>
    <cellStyle name="百分比 3 19" xfId="2895"/>
    <cellStyle name="百分比 3 19 2" xfId="2896"/>
    <cellStyle name="百分比 3 2" xfId="2897"/>
    <cellStyle name="百分比 3 2 10" xfId="2898"/>
    <cellStyle name="百分比 3 2 11" xfId="2899"/>
    <cellStyle name="百分比 3 2 12" xfId="2900"/>
    <cellStyle name="百分比 3 2 13" xfId="2901"/>
    <cellStyle name="百分比 3 2 14" xfId="2902"/>
    <cellStyle name="百分比 3 2 15" xfId="2903"/>
    <cellStyle name="百分比 3 2 16" xfId="2904"/>
    <cellStyle name="百分比 3 2 17" xfId="2905"/>
    <cellStyle name="百分比 3 2 18" xfId="2906"/>
    <cellStyle name="百分比 3 2 19" xfId="2907"/>
    <cellStyle name="百分比 3 2 2" xfId="2908"/>
    <cellStyle name="百分比 3 2 2 10" xfId="2909"/>
    <cellStyle name="百分比 3 2 2 10 2" xfId="2910"/>
    <cellStyle name="百分比 3 2 2 11" xfId="2911"/>
    <cellStyle name="百分比 3 2 2 11 2" xfId="2912"/>
    <cellStyle name="百分比 3 2 2 12" xfId="2913"/>
    <cellStyle name="百分比 3 2 2 12 2" xfId="2914"/>
    <cellStyle name="百分比 3 2 2 13" xfId="2915"/>
    <cellStyle name="百分比 3 2 2 13 2" xfId="2916"/>
    <cellStyle name="百分比 3 2 2 14" xfId="2917"/>
    <cellStyle name="百分比 3 2 2 14 2" xfId="2918"/>
    <cellStyle name="百分比 3 2 2 15" xfId="2919"/>
    <cellStyle name="百分比 3 2 2 15 2" xfId="2920"/>
    <cellStyle name="百分比 3 2 2 16" xfId="2921"/>
    <cellStyle name="百分比 3 2 2 16 2" xfId="2922"/>
    <cellStyle name="百分比 3 2 2 17" xfId="2923"/>
    <cellStyle name="百分比 3 2 2 17 2" xfId="2924"/>
    <cellStyle name="百分比 3 2 2 18" xfId="2925"/>
    <cellStyle name="百分比 3 2 2 18 2" xfId="2926"/>
    <cellStyle name="百分比 3 2 2 2" xfId="2927"/>
    <cellStyle name="百分比 3 2 2 2 2" xfId="2928"/>
    <cellStyle name="百分比 3 2 2 3" xfId="2929"/>
    <cellStyle name="百分比 3 2 2 3 2" xfId="2930"/>
    <cellStyle name="百分比 3 2 2 4" xfId="2931"/>
    <cellStyle name="百分比 3 2 2 4 2" xfId="2932"/>
    <cellStyle name="百分比 3 2 2 5" xfId="2933"/>
    <cellStyle name="百分比 3 2 2 5 2" xfId="2934"/>
    <cellStyle name="百分比 3 2 2 6" xfId="2935"/>
    <cellStyle name="百分比 3 2 2 6 2" xfId="2936"/>
    <cellStyle name="百分比 3 2 2 7" xfId="2937"/>
    <cellStyle name="百分比 3 2 2 7 2" xfId="2938"/>
    <cellStyle name="百分比 3 2 2 8" xfId="2939"/>
    <cellStyle name="百分比 3 2 2 8 2" xfId="2940"/>
    <cellStyle name="百分比 3 2 2 9" xfId="2941"/>
    <cellStyle name="百分比 3 2 2 9 2" xfId="2942"/>
    <cellStyle name="百分比 3 2 20" xfId="2943"/>
    <cellStyle name="百分比 3 2 21" xfId="2944"/>
    <cellStyle name="百分比 3 2 22" xfId="2945"/>
    <cellStyle name="百分比 3 2 23" xfId="2946"/>
    <cellStyle name="百分比 3 2 3" xfId="2947"/>
    <cellStyle name="百分比 3 2 3 2" xfId="2948"/>
    <cellStyle name="百分比 3 2 4" xfId="2949"/>
    <cellStyle name="百分比 3 2 4 2" xfId="2950"/>
    <cellStyle name="百分比 3 2 5" xfId="2951"/>
    <cellStyle name="百分比 3 2 5 2" xfId="2952"/>
    <cellStyle name="百分比 3 2 6" xfId="2953"/>
    <cellStyle name="百分比 3 2 6 2" xfId="2954"/>
    <cellStyle name="百分比 3 2 7" xfId="2955"/>
    <cellStyle name="百分比 3 2 8" xfId="2956"/>
    <cellStyle name="百分比 3 2 9" xfId="2957"/>
    <cellStyle name="百分比 3 20" xfId="2958"/>
    <cellStyle name="百分比 3 20 2" xfId="2959"/>
    <cellStyle name="百分比 3 21" xfId="2960"/>
    <cellStyle name="百分比 3 21 2" xfId="2961"/>
    <cellStyle name="百分比 3 22" xfId="2962"/>
    <cellStyle name="百分比 3 22 2" xfId="2963"/>
    <cellStyle name="百分比 3 23" xfId="2964"/>
    <cellStyle name="百分比 3 23 2" xfId="2965"/>
    <cellStyle name="百分比 3 24" xfId="2966"/>
    <cellStyle name="百分比 3 24 2" xfId="2967"/>
    <cellStyle name="百分比 3 25" xfId="2968"/>
    <cellStyle name="百分比 3 25 2" xfId="2969"/>
    <cellStyle name="百分比 3 26" xfId="2970"/>
    <cellStyle name="百分比 3 26 2" xfId="2971"/>
    <cellStyle name="百分比 3 27" xfId="2972"/>
    <cellStyle name="百分比 3 27 2" xfId="2973"/>
    <cellStyle name="百分比 3 28" xfId="2974"/>
    <cellStyle name="百分比 3 28 2" xfId="2975"/>
    <cellStyle name="百分比 3 29" xfId="2976"/>
    <cellStyle name="百分比 3 29 2" xfId="2977"/>
    <cellStyle name="百分比 3 3" xfId="2978"/>
    <cellStyle name="百分比 3 3 2" xfId="2979"/>
    <cellStyle name="百分比 3 30" xfId="2980"/>
    <cellStyle name="百分比 3 31" xfId="2981"/>
    <cellStyle name="百分比 3 32" xfId="2982"/>
    <cellStyle name="百分比 3 33" xfId="2983"/>
    <cellStyle name="百分比 3 34" xfId="2984"/>
    <cellStyle name="百分比 3 35" xfId="2985"/>
    <cellStyle name="百分比 3 36" xfId="2986"/>
    <cellStyle name="百分比 3 37" xfId="2987"/>
    <cellStyle name="百分比 3 38" xfId="2988"/>
    <cellStyle name="百分比 3 39" xfId="2989"/>
    <cellStyle name="百分比 3 4" xfId="2990"/>
    <cellStyle name="百分比 3 4 2" xfId="2991"/>
    <cellStyle name="百分比 3 40" xfId="2992"/>
    <cellStyle name="百分比 3 41" xfId="2993"/>
    <cellStyle name="百分比 3 42" xfId="2994"/>
    <cellStyle name="百分比 3 43" xfId="2995"/>
    <cellStyle name="百分比 3 44" xfId="2996"/>
    <cellStyle name="百分比 3 45" xfId="2997"/>
    <cellStyle name="百分比 3 46" xfId="2998"/>
    <cellStyle name="百分比 3 47" xfId="2999"/>
    <cellStyle name="百分比 3 48" xfId="3000"/>
    <cellStyle name="百分比 3 49" xfId="3001"/>
    <cellStyle name="百分比 3 5" xfId="3002"/>
    <cellStyle name="百分比 3 5 2" xfId="3003"/>
    <cellStyle name="百分比 3 50" xfId="3004"/>
    <cellStyle name="百分比 3 51" xfId="3005"/>
    <cellStyle name="百分比 3 52" xfId="3006"/>
    <cellStyle name="百分比 3 53" xfId="3007"/>
    <cellStyle name="百分比 3 54" xfId="3008"/>
    <cellStyle name="百分比 3 55" xfId="3009"/>
    <cellStyle name="百分比 3 56" xfId="3010"/>
    <cellStyle name="百分比 3 57" xfId="3011"/>
    <cellStyle name="百分比 3 58" xfId="3012"/>
    <cellStyle name="百分比 3 59" xfId="3013"/>
    <cellStyle name="百分比 3 6" xfId="3014"/>
    <cellStyle name="百分比 3 6 2" xfId="3015"/>
    <cellStyle name="百分比 3 60" xfId="3016"/>
    <cellStyle name="百分比 3 61" xfId="3017"/>
    <cellStyle name="百分比 3 62" xfId="3018"/>
    <cellStyle name="百分比 3 63" xfId="3019"/>
    <cellStyle name="百分比 3 64" xfId="3020"/>
    <cellStyle name="百分比 3 65" xfId="3021"/>
    <cellStyle name="百分比 3 66" xfId="3022"/>
    <cellStyle name="百分比 3 67" xfId="3023"/>
    <cellStyle name="百分比 3 68" xfId="3024"/>
    <cellStyle name="百分比 3 69" xfId="3025"/>
    <cellStyle name="百分比 3 7" xfId="3026"/>
    <cellStyle name="百分比 3 7 2" xfId="3027"/>
    <cellStyle name="百分比 3 70" xfId="3028"/>
    <cellStyle name="百分比 3 71" xfId="3029"/>
    <cellStyle name="百分比 3 72" xfId="3030"/>
    <cellStyle name="百分比 3 73" xfId="3031"/>
    <cellStyle name="百分比 3 74" xfId="3032"/>
    <cellStyle name="百分比 3 75" xfId="3033"/>
    <cellStyle name="百分比 3 76" xfId="3034"/>
    <cellStyle name="百分比 3 77" xfId="3035"/>
    <cellStyle name="百分比 3 78" xfId="3036"/>
    <cellStyle name="百分比 3 79" xfId="3037"/>
    <cellStyle name="百分比 3 8" xfId="3038"/>
    <cellStyle name="百分比 3 8 2" xfId="3039"/>
    <cellStyle name="百分比 3 80" xfId="3040"/>
    <cellStyle name="百分比 3 81" xfId="3041"/>
    <cellStyle name="百分比 3 82" xfId="3042"/>
    <cellStyle name="百分比 3 83" xfId="3043"/>
    <cellStyle name="百分比 3 84" xfId="3044"/>
    <cellStyle name="百分比 3 85" xfId="3045"/>
    <cellStyle name="百分比 3 86" xfId="3046"/>
    <cellStyle name="百分比 3 87" xfId="3047"/>
    <cellStyle name="百分比 3 88" xfId="3048"/>
    <cellStyle name="百分比 3 89" xfId="3049"/>
    <cellStyle name="百分比 3 9" xfId="3050"/>
    <cellStyle name="百分比 3 9 2" xfId="3051"/>
    <cellStyle name="百分比 3 90" xfId="3052"/>
    <cellStyle name="百分比 3 91" xfId="3053"/>
    <cellStyle name="百分比 4" xfId="11"/>
    <cellStyle name="百分比 4 2" xfId="3054"/>
    <cellStyle name="百分比 5" xfId="3055"/>
    <cellStyle name="百分比 5 2" xfId="3056"/>
    <cellStyle name="百分比 6" xfId="3057"/>
    <cellStyle name="百分比 6 2" xfId="3058"/>
    <cellStyle name="百分比 7" xfId="3059"/>
    <cellStyle name="百分比 7 10" xfId="3060"/>
    <cellStyle name="百分比 7 11" xfId="3061"/>
    <cellStyle name="百分比 7 12" xfId="3062"/>
    <cellStyle name="百分比 7 13" xfId="3063"/>
    <cellStyle name="百分比 7 14" xfId="3064"/>
    <cellStyle name="百分比 7 15" xfId="3065"/>
    <cellStyle name="百分比 7 16" xfId="3066"/>
    <cellStyle name="百分比 7 17" xfId="3067"/>
    <cellStyle name="百分比 7 18" xfId="3068"/>
    <cellStyle name="百分比 7 19" xfId="3069"/>
    <cellStyle name="百分比 7 2" xfId="3070"/>
    <cellStyle name="百分比 7 20" xfId="3071"/>
    <cellStyle name="百分比 7 21" xfId="3072"/>
    <cellStyle name="百分比 7 22" xfId="3073"/>
    <cellStyle name="百分比 7 23" xfId="3074"/>
    <cellStyle name="百分比 7 24" xfId="3075"/>
    <cellStyle name="百分比 7 25" xfId="3076"/>
    <cellStyle name="百分比 7 26" xfId="3077"/>
    <cellStyle name="百分比 7 27" xfId="3078"/>
    <cellStyle name="百分比 7 28" xfId="3079"/>
    <cellStyle name="百分比 7 29" xfId="3080"/>
    <cellStyle name="百分比 7 3" xfId="3081"/>
    <cellStyle name="百分比 7 30" xfId="3082"/>
    <cellStyle name="百分比 7 31" xfId="3083"/>
    <cellStyle name="百分比 7 32" xfId="3084"/>
    <cellStyle name="百分比 7 33" xfId="3085"/>
    <cellStyle name="百分比 7 34" xfId="3086"/>
    <cellStyle name="百分比 7 35" xfId="3087"/>
    <cellStyle name="百分比 7 36" xfId="3088"/>
    <cellStyle name="百分比 7 37" xfId="3089"/>
    <cellStyle name="百分比 7 38" xfId="3090"/>
    <cellStyle name="百分比 7 39" xfId="3091"/>
    <cellStyle name="百分比 7 4" xfId="3092"/>
    <cellStyle name="百分比 7 40" xfId="3093"/>
    <cellStyle name="百分比 7 41" xfId="3094"/>
    <cellStyle name="百分比 7 42" xfId="3095"/>
    <cellStyle name="百分比 7 43" xfId="3096"/>
    <cellStyle name="百分比 7 44" xfId="3097"/>
    <cellStyle name="百分比 7 45" xfId="3098"/>
    <cellStyle name="百分比 7 46" xfId="3099"/>
    <cellStyle name="百分比 7 47" xfId="3100"/>
    <cellStyle name="百分比 7 48" xfId="3101"/>
    <cellStyle name="百分比 7 49" xfId="3102"/>
    <cellStyle name="百分比 7 5" xfId="3103"/>
    <cellStyle name="百分比 7 50" xfId="3104"/>
    <cellStyle name="百分比 7 51" xfId="3105"/>
    <cellStyle name="百分比 7 52" xfId="3106"/>
    <cellStyle name="百分比 7 53" xfId="3107"/>
    <cellStyle name="百分比 7 54" xfId="3108"/>
    <cellStyle name="百分比 7 55" xfId="3109"/>
    <cellStyle name="百分比 7 56" xfId="3110"/>
    <cellStyle name="百分比 7 57" xfId="3111"/>
    <cellStyle name="百分比 7 58" xfId="3112"/>
    <cellStyle name="百分比 7 59" xfId="3113"/>
    <cellStyle name="百分比 7 6" xfId="3114"/>
    <cellStyle name="百分比 7 60" xfId="3115"/>
    <cellStyle name="百分比 7 61" xfId="3116"/>
    <cellStyle name="百分比 7 62" xfId="3117"/>
    <cellStyle name="百分比 7 63" xfId="3118"/>
    <cellStyle name="百分比 7 64" xfId="3119"/>
    <cellStyle name="百分比 7 65" xfId="3120"/>
    <cellStyle name="百分比 7 66" xfId="3121"/>
    <cellStyle name="百分比 7 67" xfId="3122"/>
    <cellStyle name="百分比 7 68" xfId="3123"/>
    <cellStyle name="百分比 7 69" xfId="3124"/>
    <cellStyle name="百分比 7 7" xfId="3125"/>
    <cellStyle name="百分比 7 70" xfId="3126"/>
    <cellStyle name="百分比 7 71" xfId="3127"/>
    <cellStyle name="百分比 7 72" xfId="3128"/>
    <cellStyle name="百分比 7 73" xfId="3129"/>
    <cellStyle name="百分比 7 74" xfId="3130"/>
    <cellStyle name="百分比 7 75" xfId="3131"/>
    <cellStyle name="百分比 7 76" xfId="3132"/>
    <cellStyle name="百分比 7 77" xfId="3133"/>
    <cellStyle name="百分比 7 78" xfId="3134"/>
    <cellStyle name="百分比 7 79" xfId="3135"/>
    <cellStyle name="百分比 7 8" xfId="3136"/>
    <cellStyle name="百分比 7 80" xfId="3137"/>
    <cellStyle name="百分比 7 9" xfId="3138"/>
    <cellStyle name="编号" xfId="3139"/>
    <cellStyle name="标题 1 2" xfId="3140"/>
    <cellStyle name="标题 2 2" xfId="3141"/>
    <cellStyle name="标题 3 2" xfId="3142"/>
    <cellStyle name="标题 4 2" xfId="3143"/>
    <cellStyle name="标题 5" xfId="3144"/>
    <cellStyle name="标题1" xfId="3145"/>
    <cellStyle name="標準_1995 Actual" xfId="66"/>
    <cellStyle name="部门" xfId="3146"/>
    <cellStyle name="差 2" xfId="3147"/>
    <cellStyle name="常规" xfId="0" builtinId="0"/>
    <cellStyle name="常规 10" xfId="3148"/>
    <cellStyle name="常规 10 11" xfId="3149"/>
    <cellStyle name="常规 10 2" xfId="3150"/>
    <cellStyle name="常规 108" xfId="3151"/>
    <cellStyle name="常规 11" xfId="3152"/>
    <cellStyle name="常规 12" xfId="92"/>
    <cellStyle name="常规 12 10" xfId="3153"/>
    <cellStyle name="常规 12 11" xfId="3154"/>
    <cellStyle name="常规 12 12" xfId="3155"/>
    <cellStyle name="常规 12 13" xfId="3156"/>
    <cellStyle name="常规 12 14" xfId="3157"/>
    <cellStyle name="常规 12 15" xfId="3158"/>
    <cellStyle name="常规 12 16" xfId="3159"/>
    <cellStyle name="常规 12 17" xfId="3160"/>
    <cellStyle name="常规 12 18" xfId="3161"/>
    <cellStyle name="常规 12 19" xfId="3162"/>
    <cellStyle name="常规 12 2" xfId="3163"/>
    <cellStyle name="常规 12 20" xfId="3164"/>
    <cellStyle name="常规 12 21" xfId="3165"/>
    <cellStyle name="常规 12 22" xfId="3166"/>
    <cellStyle name="常规 12 23" xfId="3167"/>
    <cellStyle name="常规 12 24" xfId="3168"/>
    <cellStyle name="常规 12 25" xfId="3169"/>
    <cellStyle name="常规 12 26" xfId="3170"/>
    <cellStyle name="常规 12 27" xfId="3171"/>
    <cellStyle name="常规 12 28" xfId="3172"/>
    <cellStyle name="常规 12 29" xfId="3173"/>
    <cellStyle name="常规 12 3" xfId="3174"/>
    <cellStyle name="常规 12 30" xfId="3175"/>
    <cellStyle name="常规 12 31" xfId="3176"/>
    <cellStyle name="常规 12 32" xfId="3177"/>
    <cellStyle name="常规 12 33" xfId="3178"/>
    <cellStyle name="常规 12 34" xfId="3179"/>
    <cellStyle name="常规 12 35" xfId="3180"/>
    <cellStyle name="常规 12 36" xfId="3181"/>
    <cellStyle name="常规 12 37" xfId="3182"/>
    <cellStyle name="常规 12 38" xfId="3183"/>
    <cellStyle name="常规 12 39" xfId="3184"/>
    <cellStyle name="常规 12 4" xfId="3185"/>
    <cellStyle name="常规 12 40" xfId="3186"/>
    <cellStyle name="常规 12 41" xfId="3187"/>
    <cellStyle name="常规 12 42" xfId="3188"/>
    <cellStyle name="常规 12 43" xfId="3189"/>
    <cellStyle name="常规 12 44" xfId="3190"/>
    <cellStyle name="常规 12 45" xfId="3191"/>
    <cellStyle name="常规 12 46" xfId="3192"/>
    <cellStyle name="常规 12 47" xfId="3193"/>
    <cellStyle name="常规 12 48" xfId="3194"/>
    <cellStyle name="常规 12 49" xfId="3195"/>
    <cellStyle name="常规 12 5" xfId="3196"/>
    <cellStyle name="常规 12 50" xfId="3197"/>
    <cellStyle name="常规 12 51" xfId="3198"/>
    <cellStyle name="常规 12 52" xfId="3199"/>
    <cellStyle name="常规 12 53" xfId="3200"/>
    <cellStyle name="常规 12 54" xfId="3201"/>
    <cellStyle name="常规 12 55" xfId="3202"/>
    <cellStyle name="常规 12 56" xfId="3203"/>
    <cellStyle name="常规 12 6" xfId="3204"/>
    <cellStyle name="常规 12 7" xfId="3205"/>
    <cellStyle name="常规 12 8" xfId="3206"/>
    <cellStyle name="常规 12 9" xfId="3207"/>
    <cellStyle name="常规 13" xfId="3208"/>
    <cellStyle name="常规 14" xfId="3209"/>
    <cellStyle name="常规 15" xfId="3210"/>
    <cellStyle name="常规 16" xfId="93"/>
    <cellStyle name="常规 16 2" xfId="20055"/>
    <cellStyle name="常规 16 3" xfId="20058"/>
    <cellStyle name="常规 17" xfId="3211"/>
    <cellStyle name="常规 19" xfId="3212"/>
    <cellStyle name="常规 19 10" xfId="3213"/>
    <cellStyle name="常规 19 10 10" xfId="3214"/>
    <cellStyle name="常规 19 10 11" xfId="3215"/>
    <cellStyle name="常规 19 10 12" xfId="3216"/>
    <cellStyle name="常规 19 10 13" xfId="3217"/>
    <cellStyle name="常规 19 10 14" xfId="3218"/>
    <cellStyle name="常规 19 10 15" xfId="3219"/>
    <cellStyle name="常规 19 10 16" xfId="3220"/>
    <cellStyle name="常规 19 10 17" xfId="3221"/>
    <cellStyle name="常规 19 10 18" xfId="3222"/>
    <cellStyle name="常规 19 10 19" xfId="3223"/>
    <cellStyle name="常规 19 10 2" xfId="3224"/>
    <cellStyle name="常规 19 10 20" xfId="3225"/>
    <cellStyle name="常规 19 10 21" xfId="3226"/>
    <cellStyle name="常规 19 10 22" xfId="3227"/>
    <cellStyle name="常规 19 10 23" xfId="3228"/>
    <cellStyle name="常规 19 10 24" xfId="3229"/>
    <cellStyle name="常规 19 10 25" xfId="3230"/>
    <cellStyle name="常规 19 10 26" xfId="3231"/>
    <cellStyle name="常规 19 10 27" xfId="3232"/>
    <cellStyle name="常规 19 10 28" xfId="3233"/>
    <cellStyle name="常规 19 10 29" xfId="3234"/>
    <cellStyle name="常规 19 10 3" xfId="3235"/>
    <cellStyle name="常规 19 10 30" xfId="3236"/>
    <cellStyle name="常规 19 10 31" xfId="3237"/>
    <cellStyle name="常规 19 10 32" xfId="3238"/>
    <cellStyle name="常规 19 10 33" xfId="3239"/>
    <cellStyle name="常规 19 10 34" xfId="3240"/>
    <cellStyle name="常规 19 10 35" xfId="3241"/>
    <cellStyle name="常规 19 10 36" xfId="3242"/>
    <cellStyle name="常规 19 10 37" xfId="3243"/>
    <cellStyle name="常规 19 10 38" xfId="3244"/>
    <cellStyle name="常规 19 10 39" xfId="3245"/>
    <cellStyle name="常规 19 10 4" xfId="3246"/>
    <cellStyle name="常规 19 10 40" xfId="3247"/>
    <cellStyle name="常规 19 10 41" xfId="3248"/>
    <cellStyle name="常规 19 10 42" xfId="3249"/>
    <cellStyle name="常规 19 10 43" xfId="3250"/>
    <cellStyle name="常规 19 10 44" xfId="3251"/>
    <cellStyle name="常规 19 10 45" xfId="3252"/>
    <cellStyle name="常规 19 10 46" xfId="3253"/>
    <cellStyle name="常规 19 10 47" xfId="3254"/>
    <cellStyle name="常规 19 10 48" xfId="3255"/>
    <cellStyle name="常规 19 10 49" xfId="3256"/>
    <cellStyle name="常规 19 10 5" xfId="3257"/>
    <cellStyle name="常规 19 10 50" xfId="3258"/>
    <cellStyle name="常规 19 10 51" xfId="3259"/>
    <cellStyle name="常规 19 10 52" xfId="3260"/>
    <cellStyle name="常规 19 10 53" xfId="3261"/>
    <cellStyle name="常规 19 10 54" xfId="3262"/>
    <cellStyle name="常规 19 10 55" xfId="3263"/>
    <cellStyle name="常规 19 10 56" xfId="3264"/>
    <cellStyle name="常规 19 10 6" xfId="3265"/>
    <cellStyle name="常规 19 10 7" xfId="3266"/>
    <cellStyle name="常规 19 10 8" xfId="3267"/>
    <cellStyle name="常规 19 10 9" xfId="3268"/>
    <cellStyle name="常规 19 11" xfId="3269"/>
    <cellStyle name="常规 19 11 10" xfId="3270"/>
    <cellStyle name="常规 19 11 11" xfId="3271"/>
    <cellStyle name="常规 19 11 12" xfId="3272"/>
    <cellStyle name="常规 19 11 13" xfId="3273"/>
    <cellStyle name="常规 19 11 14" xfId="3274"/>
    <cellStyle name="常规 19 11 15" xfId="3275"/>
    <cellStyle name="常规 19 11 16" xfId="3276"/>
    <cellStyle name="常规 19 11 17" xfId="3277"/>
    <cellStyle name="常规 19 11 18" xfId="3278"/>
    <cellStyle name="常规 19 11 19" xfId="3279"/>
    <cellStyle name="常规 19 11 2" xfId="3280"/>
    <cellStyle name="常规 19 11 20" xfId="3281"/>
    <cellStyle name="常规 19 11 21" xfId="3282"/>
    <cellStyle name="常规 19 11 22" xfId="3283"/>
    <cellStyle name="常规 19 11 23" xfId="3284"/>
    <cellStyle name="常规 19 11 24" xfId="3285"/>
    <cellStyle name="常规 19 11 25" xfId="3286"/>
    <cellStyle name="常规 19 11 26" xfId="3287"/>
    <cellStyle name="常规 19 11 27" xfId="3288"/>
    <cellStyle name="常规 19 11 28" xfId="3289"/>
    <cellStyle name="常规 19 11 29" xfId="3290"/>
    <cellStyle name="常规 19 11 3" xfId="3291"/>
    <cellStyle name="常规 19 11 30" xfId="3292"/>
    <cellStyle name="常规 19 11 31" xfId="3293"/>
    <cellStyle name="常规 19 11 32" xfId="3294"/>
    <cellStyle name="常规 19 11 33" xfId="3295"/>
    <cellStyle name="常规 19 11 34" xfId="3296"/>
    <cellStyle name="常规 19 11 35" xfId="3297"/>
    <cellStyle name="常规 19 11 36" xfId="3298"/>
    <cellStyle name="常规 19 11 37" xfId="3299"/>
    <cellStyle name="常规 19 11 38" xfId="3300"/>
    <cellStyle name="常规 19 11 39" xfId="3301"/>
    <cellStyle name="常规 19 11 4" xfId="3302"/>
    <cellStyle name="常规 19 11 40" xfId="3303"/>
    <cellStyle name="常规 19 11 41" xfId="3304"/>
    <cellStyle name="常规 19 11 42" xfId="3305"/>
    <cellStyle name="常规 19 11 43" xfId="3306"/>
    <cellStyle name="常规 19 11 44" xfId="3307"/>
    <cellStyle name="常规 19 11 45" xfId="3308"/>
    <cellStyle name="常规 19 11 46" xfId="3309"/>
    <cellStyle name="常规 19 11 47" xfId="3310"/>
    <cellStyle name="常规 19 11 48" xfId="3311"/>
    <cellStyle name="常规 19 11 49" xfId="3312"/>
    <cellStyle name="常规 19 11 5" xfId="3313"/>
    <cellStyle name="常规 19 11 50" xfId="3314"/>
    <cellStyle name="常规 19 11 51" xfId="3315"/>
    <cellStyle name="常规 19 11 52" xfId="3316"/>
    <cellStyle name="常规 19 11 53" xfId="3317"/>
    <cellStyle name="常规 19 11 54" xfId="3318"/>
    <cellStyle name="常规 19 11 55" xfId="3319"/>
    <cellStyle name="常规 19 11 56" xfId="3320"/>
    <cellStyle name="常规 19 11 6" xfId="3321"/>
    <cellStyle name="常规 19 11 7" xfId="3322"/>
    <cellStyle name="常规 19 11 8" xfId="3323"/>
    <cellStyle name="常规 19 11 9" xfId="3324"/>
    <cellStyle name="常规 19 12" xfId="3325"/>
    <cellStyle name="常规 19 12 10" xfId="3326"/>
    <cellStyle name="常规 19 12 11" xfId="3327"/>
    <cellStyle name="常规 19 12 12" xfId="3328"/>
    <cellStyle name="常规 19 12 13" xfId="3329"/>
    <cellStyle name="常规 19 12 14" xfId="3330"/>
    <cellStyle name="常规 19 12 15" xfId="3331"/>
    <cellStyle name="常规 19 12 16" xfId="3332"/>
    <cellStyle name="常规 19 12 17" xfId="3333"/>
    <cellStyle name="常规 19 12 18" xfId="3334"/>
    <cellStyle name="常规 19 12 19" xfId="3335"/>
    <cellStyle name="常规 19 12 2" xfId="3336"/>
    <cellStyle name="常规 19 12 20" xfId="3337"/>
    <cellStyle name="常规 19 12 21" xfId="3338"/>
    <cellStyle name="常规 19 12 22" xfId="3339"/>
    <cellStyle name="常规 19 12 23" xfId="3340"/>
    <cellStyle name="常规 19 12 24" xfId="3341"/>
    <cellStyle name="常规 19 12 25" xfId="3342"/>
    <cellStyle name="常规 19 12 26" xfId="3343"/>
    <cellStyle name="常规 19 12 27" xfId="3344"/>
    <cellStyle name="常规 19 12 28" xfId="3345"/>
    <cellStyle name="常规 19 12 29" xfId="3346"/>
    <cellStyle name="常规 19 12 3" xfId="3347"/>
    <cellStyle name="常规 19 12 30" xfId="3348"/>
    <cellStyle name="常规 19 12 31" xfId="3349"/>
    <cellStyle name="常规 19 12 32" xfId="3350"/>
    <cellStyle name="常规 19 12 33" xfId="3351"/>
    <cellStyle name="常规 19 12 34" xfId="3352"/>
    <cellStyle name="常规 19 12 35" xfId="3353"/>
    <cellStyle name="常规 19 12 36" xfId="3354"/>
    <cellStyle name="常规 19 12 37" xfId="3355"/>
    <cellStyle name="常规 19 12 38" xfId="3356"/>
    <cellStyle name="常规 19 12 39" xfId="3357"/>
    <cellStyle name="常规 19 12 4" xfId="3358"/>
    <cellStyle name="常规 19 12 40" xfId="3359"/>
    <cellStyle name="常规 19 12 41" xfId="3360"/>
    <cellStyle name="常规 19 12 42" xfId="3361"/>
    <cellStyle name="常规 19 12 43" xfId="3362"/>
    <cellStyle name="常规 19 12 44" xfId="3363"/>
    <cellStyle name="常规 19 12 45" xfId="3364"/>
    <cellStyle name="常规 19 12 46" xfId="3365"/>
    <cellStyle name="常规 19 12 47" xfId="3366"/>
    <cellStyle name="常规 19 12 48" xfId="3367"/>
    <cellStyle name="常规 19 12 49" xfId="3368"/>
    <cellStyle name="常规 19 12 5" xfId="3369"/>
    <cellStyle name="常规 19 12 50" xfId="3370"/>
    <cellStyle name="常规 19 12 51" xfId="3371"/>
    <cellStyle name="常规 19 12 52" xfId="3372"/>
    <cellStyle name="常规 19 12 53" xfId="3373"/>
    <cellStyle name="常规 19 12 54" xfId="3374"/>
    <cellStyle name="常规 19 12 55" xfId="3375"/>
    <cellStyle name="常规 19 12 56" xfId="3376"/>
    <cellStyle name="常规 19 12 6" xfId="3377"/>
    <cellStyle name="常规 19 12 7" xfId="3378"/>
    <cellStyle name="常规 19 12 8" xfId="3379"/>
    <cellStyle name="常规 19 12 9" xfId="3380"/>
    <cellStyle name="常规 19 13" xfId="3381"/>
    <cellStyle name="常规 19 13 10" xfId="3382"/>
    <cellStyle name="常规 19 13 11" xfId="3383"/>
    <cellStyle name="常规 19 13 12" xfId="3384"/>
    <cellStyle name="常规 19 13 13" xfId="3385"/>
    <cellStyle name="常规 19 13 14" xfId="3386"/>
    <cellStyle name="常规 19 13 15" xfId="3387"/>
    <cellStyle name="常规 19 13 16" xfId="3388"/>
    <cellStyle name="常规 19 13 17" xfId="3389"/>
    <cellStyle name="常规 19 13 18" xfId="3390"/>
    <cellStyle name="常规 19 13 19" xfId="3391"/>
    <cellStyle name="常规 19 13 2" xfId="3392"/>
    <cellStyle name="常规 19 13 20" xfId="3393"/>
    <cellStyle name="常规 19 13 21" xfId="3394"/>
    <cellStyle name="常规 19 13 22" xfId="3395"/>
    <cellStyle name="常规 19 13 23" xfId="3396"/>
    <cellStyle name="常规 19 13 24" xfId="3397"/>
    <cellStyle name="常规 19 13 25" xfId="3398"/>
    <cellStyle name="常规 19 13 26" xfId="3399"/>
    <cellStyle name="常规 19 13 27" xfId="3400"/>
    <cellStyle name="常规 19 13 28" xfId="3401"/>
    <cellStyle name="常规 19 13 29" xfId="3402"/>
    <cellStyle name="常规 19 13 3" xfId="3403"/>
    <cellStyle name="常规 19 13 30" xfId="3404"/>
    <cellStyle name="常规 19 13 31" xfId="3405"/>
    <cellStyle name="常规 19 13 32" xfId="3406"/>
    <cellStyle name="常规 19 13 33" xfId="3407"/>
    <cellStyle name="常规 19 13 34" xfId="3408"/>
    <cellStyle name="常规 19 13 35" xfId="3409"/>
    <cellStyle name="常规 19 13 36" xfId="3410"/>
    <cellStyle name="常规 19 13 37" xfId="3411"/>
    <cellStyle name="常规 19 13 38" xfId="3412"/>
    <cellStyle name="常规 19 13 39" xfId="3413"/>
    <cellStyle name="常规 19 13 4" xfId="3414"/>
    <cellStyle name="常规 19 13 40" xfId="3415"/>
    <cellStyle name="常规 19 13 41" xfId="3416"/>
    <cellStyle name="常规 19 13 42" xfId="3417"/>
    <cellStyle name="常规 19 13 43" xfId="3418"/>
    <cellStyle name="常规 19 13 44" xfId="3419"/>
    <cellStyle name="常规 19 13 45" xfId="3420"/>
    <cellStyle name="常规 19 13 46" xfId="3421"/>
    <cellStyle name="常规 19 13 47" xfId="3422"/>
    <cellStyle name="常规 19 13 48" xfId="3423"/>
    <cellStyle name="常规 19 13 49" xfId="3424"/>
    <cellStyle name="常规 19 13 5" xfId="3425"/>
    <cellStyle name="常规 19 13 50" xfId="3426"/>
    <cellStyle name="常规 19 13 51" xfId="3427"/>
    <cellStyle name="常规 19 13 52" xfId="3428"/>
    <cellStyle name="常规 19 13 53" xfId="3429"/>
    <cellStyle name="常规 19 13 54" xfId="3430"/>
    <cellStyle name="常规 19 13 55" xfId="3431"/>
    <cellStyle name="常规 19 13 56" xfId="3432"/>
    <cellStyle name="常规 19 13 6" xfId="3433"/>
    <cellStyle name="常规 19 13 7" xfId="3434"/>
    <cellStyle name="常规 19 13 8" xfId="3435"/>
    <cellStyle name="常规 19 13 9" xfId="3436"/>
    <cellStyle name="常规 19 14" xfId="3437"/>
    <cellStyle name="常规 19 14 10" xfId="3438"/>
    <cellStyle name="常规 19 14 11" xfId="3439"/>
    <cellStyle name="常规 19 14 12" xfId="3440"/>
    <cellStyle name="常规 19 14 13" xfId="3441"/>
    <cellStyle name="常规 19 14 14" xfId="3442"/>
    <cellStyle name="常规 19 14 15" xfId="3443"/>
    <cellStyle name="常规 19 14 16" xfId="3444"/>
    <cellStyle name="常规 19 14 17" xfId="3445"/>
    <cellStyle name="常规 19 14 18" xfId="3446"/>
    <cellStyle name="常规 19 14 19" xfId="3447"/>
    <cellStyle name="常规 19 14 2" xfId="3448"/>
    <cellStyle name="常规 19 14 20" xfId="3449"/>
    <cellStyle name="常规 19 14 21" xfId="3450"/>
    <cellStyle name="常规 19 14 22" xfId="3451"/>
    <cellStyle name="常规 19 14 23" xfId="3452"/>
    <cellStyle name="常规 19 14 24" xfId="3453"/>
    <cellStyle name="常规 19 14 25" xfId="3454"/>
    <cellStyle name="常规 19 14 26" xfId="3455"/>
    <cellStyle name="常规 19 14 27" xfId="3456"/>
    <cellStyle name="常规 19 14 28" xfId="3457"/>
    <cellStyle name="常规 19 14 29" xfId="3458"/>
    <cellStyle name="常规 19 14 3" xfId="3459"/>
    <cellStyle name="常规 19 14 30" xfId="3460"/>
    <cellStyle name="常规 19 14 31" xfId="3461"/>
    <cellStyle name="常规 19 14 32" xfId="3462"/>
    <cellStyle name="常规 19 14 33" xfId="3463"/>
    <cellStyle name="常规 19 14 34" xfId="3464"/>
    <cellStyle name="常规 19 14 35" xfId="3465"/>
    <cellStyle name="常规 19 14 36" xfId="3466"/>
    <cellStyle name="常规 19 14 37" xfId="3467"/>
    <cellStyle name="常规 19 14 38" xfId="3468"/>
    <cellStyle name="常规 19 14 39" xfId="3469"/>
    <cellStyle name="常规 19 14 4" xfId="3470"/>
    <cellStyle name="常规 19 14 40" xfId="3471"/>
    <cellStyle name="常规 19 14 41" xfId="3472"/>
    <cellStyle name="常规 19 14 42" xfId="3473"/>
    <cellStyle name="常规 19 14 43" xfId="3474"/>
    <cellStyle name="常规 19 14 44" xfId="3475"/>
    <cellStyle name="常规 19 14 45" xfId="3476"/>
    <cellStyle name="常规 19 14 46" xfId="3477"/>
    <cellStyle name="常规 19 14 47" xfId="3478"/>
    <cellStyle name="常规 19 14 48" xfId="3479"/>
    <cellStyle name="常规 19 14 49" xfId="3480"/>
    <cellStyle name="常规 19 14 5" xfId="3481"/>
    <cellStyle name="常规 19 14 50" xfId="3482"/>
    <cellStyle name="常规 19 14 51" xfId="3483"/>
    <cellStyle name="常规 19 14 52" xfId="3484"/>
    <cellStyle name="常规 19 14 53" xfId="3485"/>
    <cellStyle name="常规 19 14 54" xfId="3486"/>
    <cellStyle name="常规 19 14 55" xfId="3487"/>
    <cellStyle name="常规 19 14 56" xfId="3488"/>
    <cellStyle name="常规 19 14 6" xfId="3489"/>
    <cellStyle name="常规 19 14 7" xfId="3490"/>
    <cellStyle name="常规 19 14 8" xfId="3491"/>
    <cellStyle name="常规 19 14 9" xfId="3492"/>
    <cellStyle name="常规 19 15" xfId="3493"/>
    <cellStyle name="常规 19 15 10" xfId="3494"/>
    <cellStyle name="常规 19 15 11" xfId="3495"/>
    <cellStyle name="常规 19 15 12" xfId="3496"/>
    <cellStyle name="常规 19 15 13" xfId="3497"/>
    <cellStyle name="常规 19 15 14" xfId="3498"/>
    <cellStyle name="常规 19 15 15" xfId="3499"/>
    <cellStyle name="常规 19 15 16" xfId="3500"/>
    <cellStyle name="常规 19 15 17" xfId="3501"/>
    <cellStyle name="常规 19 15 18" xfId="3502"/>
    <cellStyle name="常规 19 15 19" xfId="3503"/>
    <cellStyle name="常规 19 15 2" xfId="3504"/>
    <cellStyle name="常规 19 15 20" xfId="3505"/>
    <cellStyle name="常规 19 15 21" xfId="3506"/>
    <cellStyle name="常规 19 15 22" xfId="3507"/>
    <cellStyle name="常规 19 15 23" xfId="3508"/>
    <cellStyle name="常规 19 15 24" xfId="3509"/>
    <cellStyle name="常规 19 15 25" xfId="3510"/>
    <cellStyle name="常规 19 15 26" xfId="3511"/>
    <cellStyle name="常规 19 15 27" xfId="3512"/>
    <cellStyle name="常规 19 15 28" xfId="3513"/>
    <cellStyle name="常规 19 15 29" xfId="3514"/>
    <cellStyle name="常规 19 15 3" xfId="3515"/>
    <cellStyle name="常规 19 15 30" xfId="3516"/>
    <cellStyle name="常规 19 15 31" xfId="3517"/>
    <cellStyle name="常规 19 15 32" xfId="3518"/>
    <cellStyle name="常规 19 15 33" xfId="3519"/>
    <cellStyle name="常规 19 15 34" xfId="3520"/>
    <cellStyle name="常规 19 15 35" xfId="3521"/>
    <cellStyle name="常规 19 15 36" xfId="3522"/>
    <cellStyle name="常规 19 15 37" xfId="3523"/>
    <cellStyle name="常规 19 15 38" xfId="3524"/>
    <cellStyle name="常规 19 15 39" xfId="3525"/>
    <cellStyle name="常规 19 15 4" xfId="3526"/>
    <cellStyle name="常规 19 15 40" xfId="3527"/>
    <cellStyle name="常规 19 15 41" xfId="3528"/>
    <cellStyle name="常规 19 15 42" xfId="3529"/>
    <cellStyle name="常规 19 15 43" xfId="3530"/>
    <cellStyle name="常规 19 15 44" xfId="3531"/>
    <cellStyle name="常规 19 15 45" xfId="3532"/>
    <cellStyle name="常规 19 15 46" xfId="3533"/>
    <cellStyle name="常规 19 15 47" xfId="3534"/>
    <cellStyle name="常规 19 15 48" xfId="3535"/>
    <cellStyle name="常规 19 15 49" xfId="3536"/>
    <cellStyle name="常规 19 15 5" xfId="3537"/>
    <cellStyle name="常规 19 15 50" xfId="3538"/>
    <cellStyle name="常规 19 15 51" xfId="3539"/>
    <cellStyle name="常规 19 15 52" xfId="3540"/>
    <cellStyle name="常规 19 15 53" xfId="3541"/>
    <cellStyle name="常规 19 15 54" xfId="3542"/>
    <cellStyle name="常规 19 15 55" xfId="3543"/>
    <cellStyle name="常规 19 15 56" xfId="3544"/>
    <cellStyle name="常规 19 15 6" xfId="3545"/>
    <cellStyle name="常规 19 15 7" xfId="3546"/>
    <cellStyle name="常规 19 15 8" xfId="3547"/>
    <cellStyle name="常规 19 15 9" xfId="3548"/>
    <cellStyle name="常规 19 16" xfId="3549"/>
    <cellStyle name="常规 19 16 10" xfId="3550"/>
    <cellStyle name="常规 19 16 11" xfId="3551"/>
    <cellStyle name="常规 19 16 12" xfId="3552"/>
    <cellStyle name="常规 19 16 13" xfId="3553"/>
    <cellStyle name="常规 19 16 14" xfId="3554"/>
    <cellStyle name="常规 19 16 15" xfId="3555"/>
    <cellStyle name="常规 19 16 16" xfId="3556"/>
    <cellStyle name="常规 19 16 17" xfId="3557"/>
    <cellStyle name="常规 19 16 18" xfId="3558"/>
    <cellStyle name="常规 19 16 19" xfId="3559"/>
    <cellStyle name="常规 19 16 2" xfId="3560"/>
    <cellStyle name="常规 19 16 20" xfId="3561"/>
    <cellStyle name="常规 19 16 21" xfId="3562"/>
    <cellStyle name="常规 19 16 22" xfId="3563"/>
    <cellStyle name="常规 19 16 23" xfId="3564"/>
    <cellStyle name="常规 19 16 24" xfId="3565"/>
    <cellStyle name="常规 19 16 25" xfId="3566"/>
    <cellStyle name="常规 19 16 26" xfId="3567"/>
    <cellStyle name="常规 19 16 27" xfId="3568"/>
    <cellStyle name="常规 19 16 28" xfId="3569"/>
    <cellStyle name="常规 19 16 29" xfId="3570"/>
    <cellStyle name="常规 19 16 3" xfId="3571"/>
    <cellStyle name="常规 19 16 30" xfId="3572"/>
    <cellStyle name="常规 19 16 31" xfId="3573"/>
    <cellStyle name="常规 19 16 32" xfId="3574"/>
    <cellStyle name="常规 19 16 33" xfId="3575"/>
    <cellStyle name="常规 19 16 34" xfId="3576"/>
    <cellStyle name="常规 19 16 35" xfId="3577"/>
    <cellStyle name="常规 19 16 36" xfId="3578"/>
    <cellStyle name="常规 19 16 37" xfId="3579"/>
    <cellStyle name="常规 19 16 38" xfId="3580"/>
    <cellStyle name="常规 19 16 39" xfId="3581"/>
    <cellStyle name="常规 19 16 4" xfId="3582"/>
    <cellStyle name="常规 19 16 40" xfId="3583"/>
    <cellStyle name="常规 19 16 41" xfId="3584"/>
    <cellStyle name="常规 19 16 42" xfId="3585"/>
    <cellStyle name="常规 19 16 43" xfId="3586"/>
    <cellStyle name="常规 19 16 44" xfId="3587"/>
    <cellStyle name="常规 19 16 45" xfId="3588"/>
    <cellStyle name="常规 19 16 46" xfId="3589"/>
    <cellStyle name="常规 19 16 47" xfId="3590"/>
    <cellStyle name="常规 19 16 48" xfId="3591"/>
    <cellStyle name="常规 19 16 49" xfId="3592"/>
    <cellStyle name="常规 19 16 5" xfId="3593"/>
    <cellStyle name="常规 19 16 50" xfId="3594"/>
    <cellStyle name="常规 19 16 51" xfId="3595"/>
    <cellStyle name="常规 19 16 52" xfId="3596"/>
    <cellStyle name="常规 19 16 53" xfId="3597"/>
    <cellStyle name="常规 19 16 54" xfId="3598"/>
    <cellStyle name="常规 19 16 55" xfId="3599"/>
    <cellStyle name="常规 19 16 56" xfId="3600"/>
    <cellStyle name="常规 19 16 6" xfId="3601"/>
    <cellStyle name="常规 19 16 7" xfId="3602"/>
    <cellStyle name="常规 19 16 8" xfId="3603"/>
    <cellStyle name="常规 19 16 9" xfId="3604"/>
    <cellStyle name="常规 19 17" xfId="3605"/>
    <cellStyle name="常规 19 17 10" xfId="3606"/>
    <cellStyle name="常规 19 17 11" xfId="3607"/>
    <cellStyle name="常规 19 17 12" xfId="3608"/>
    <cellStyle name="常规 19 17 13" xfId="3609"/>
    <cellStyle name="常规 19 17 14" xfId="3610"/>
    <cellStyle name="常规 19 17 15" xfId="3611"/>
    <cellStyle name="常规 19 17 16" xfId="3612"/>
    <cellStyle name="常规 19 17 17" xfId="3613"/>
    <cellStyle name="常规 19 17 18" xfId="3614"/>
    <cellStyle name="常规 19 17 19" xfId="3615"/>
    <cellStyle name="常规 19 17 2" xfId="3616"/>
    <cellStyle name="常规 19 17 20" xfId="3617"/>
    <cellStyle name="常规 19 17 21" xfId="3618"/>
    <cellStyle name="常规 19 17 22" xfId="3619"/>
    <cellStyle name="常规 19 17 23" xfId="3620"/>
    <cellStyle name="常规 19 17 24" xfId="3621"/>
    <cellStyle name="常规 19 17 25" xfId="3622"/>
    <cellStyle name="常规 19 17 26" xfId="3623"/>
    <cellStyle name="常规 19 17 27" xfId="3624"/>
    <cellStyle name="常规 19 17 28" xfId="3625"/>
    <cellStyle name="常规 19 17 29" xfId="3626"/>
    <cellStyle name="常规 19 17 3" xfId="3627"/>
    <cellStyle name="常规 19 17 30" xfId="3628"/>
    <cellStyle name="常规 19 17 31" xfId="3629"/>
    <cellStyle name="常规 19 17 32" xfId="3630"/>
    <cellStyle name="常规 19 17 33" xfId="3631"/>
    <cellStyle name="常规 19 17 34" xfId="3632"/>
    <cellStyle name="常规 19 17 35" xfId="3633"/>
    <cellStyle name="常规 19 17 36" xfId="3634"/>
    <cellStyle name="常规 19 17 37" xfId="3635"/>
    <cellStyle name="常规 19 17 38" xfId="3636"/>
    <cellStyle name="常规 19 17 39" xfId="3637"/>
    <cellStyle name="常规 19 17 4" xfId="3638"/>
    <cellStyle name="常规 19 17 40" xfId="3639"/>
    <cellStyle name="常规 19 17 41" xfId="3640"/>
    <cellStyle name="常规 19 17 42" xfId="3641"/>
    <cellStyle name="常规 19 17 43" xfId="3642"/>
    <cellStyle name="常规 19 17 44" xfId="3643"/>
    <cellStyle name="常规 19 17 45" xfId="3644"/>
    <cellStyle name="常规 19 17 46" xfId="3645"/>
    <cellStyle name="常规 19 17 47" xfId="3646"/>
    <cellStyle name="常规 19 17 48" xfId="3647"/>
    <cellStyle name="常规 19 17 49" xfId="3648"/>
    <cellStyle name="常规 19 17 5" xfId="3649"/>
    <cellStyle name="常规 19 17 50" xfId="3650"/>
    <cellStyle name="常规 19 17 51" xfId="3651"/>
    <cellStyle name="常规 19 17 52" xfId="3652"/>
    <cellStyle name="常规 19 17 53" xfId="3653"/>
    <cellStyle name="常规 19 17 54" xfId="3654"/>
    <cellStyle name="常规 19 17 55" xfId="3655"/>
    <cellStyle name="常规 19 17 56" xfId="3656"/>
    <cellStyle name="常规 19 17 6" xfId="3657"/>
    <cellStyle name="常规 19 17 7" xfId="3658"/>
    <cellStyle name="常规 19 17 8" xfId="3659"/>
    <cellStyle name="常规 19 17 9" xfId="3660"/>
    <cellStyle name="常规 19 18" xfId="3661"/>
    <cellStyle name="常规 19 18 10" xfId="3662"/>
    <cellStyle name="常规 19 18 11" xfId="3663"/>
    <cellStyle name="常规 19 18 12" xfId="3664"/>
    <cellStyle name="常规 19 18 13" xfId="3665"/>
    <cellStyle name="常规 19 18 14" xfId="3666"/>
    <cellStyle name="常规 19 18 15" xfId="3667"/>
    <cellStyle name="常规 19 18 16" xfId="3668"/>
    <cellStyle name="常规 19 18 17" xfId="3669"/>
    <cellStyle name="常规 19 18 18" xfId="3670"/>
    <cellStyle name="常规 19 18 19" xfId="3671"/>
    <cellStyle name="常规 19 18 2" xfId="3672"/>
    <cellStyle name="常规 19 18 20" xfId="3673"/>
    <cellStyle name="常规 19 18 21" xfId="3674"/>
    <cellStyle name="常规 19 18 22" xfId="3675"/>
    <cellStyle name="常规 19 18 23" xfId="3676"/>
    <cellStyle name="常规 19 18 24" xfId="3677"/>
    <cellStyle name="常规 19 18 25" xfId="3678"/>
    <cellStyle name="常规 19 18 26" xfId="3679"/>
    <cellStyle name="常规 19 18 27" xfId="3680"/>
    <cellStyle name="常规 19 18 28" xfId="3681"/>
    <cellStyle name="常规 19 18 29" xfId="3682"/>
    <cellStyle name="常规 19 18 3" xfId="3683"/>
    <cellStyle name="常规 19 18 30" xfId="3684"/>
    <cellStyle name="常规 19 18 31" xfId="3685"/>
    <cellStyle name="常规 19 18 32" xfId="3686"/>
    <cellStyle name="常规 19 18 33" xfId="3687"/>
    <cellStyle name="常规 19 18 34" xfId="3688"/>
    <cellStyle name="常规 19 18 35" xfId="3689"/>
    <cellStyle name="常规 19 18 36" xfId="3690"/>
    <cellStyle name="常规 19 18 37" xfId="3691"/>
    <cellStyle name="常规 19 18 38" xfId="3692"/>
    <cellStyle name="常规 19 18 39" xfId="3693"/>
    <cellStyle name="常规 19 18 4" xfId="3694"/>
    <cellStyle name="常规 19 18 40" xfId="3695"/>
    <cellStyle name="常规 19 18 41" xfId="3696"/>
    <cellStyle name="常规 19 18 42" xfId="3697"/>
    <cellStyle name="常规 19 18 43" xfId="3698"/>
    <cellStyle name="常规 19 18 44" xfId="3699"/>
    <cellStyle name="常规 19 18 45" xfId="3700"/>
    <cellStyle name="常规 19 18 46" xfId="3701"/>
    <cellStyle name="常规 19 18 47" xfId="3702"/>
    <cellStyle name="常规 19 18 48" xfId="3703"/>
    <cellStyle name="常规 19 18 49" xfId="3704"/>
    <cellStyle name="常规 19 18 5" xfId="3705"/>
    <cellStyle name="常规 19 18 50" xfId="3706"/>
    <cellStyle name="常规 19 18 51" xfId="3707"/>
    <cellStyle name="常规 19 18 52" xfId="3708"/>
    <cellStyle name="常规 19 18 53" xfId="3709"/>
    <cellStyle name="常规 19 18 54" xfId="3710"/>
    <cellStyle name="常规 19 18 55" xfId="3711"/>
    <cellStyle name="常规 19 18 56" xfId="3712"/>
    <cellStyle name="常规 19 18 6" xfId="3713"/>
    <cellStyle name="常规 19 18 7" xfId="3714"/>
    <cellStyle name="常规 19 18 8" xfId="3715"/>
    <cellStyle name="常规 19 18 9" xfId="3716"/>
    <cellStyle name="常规 19 19" xfId="3717"/>
    <cellStyle name="常规 19 2" xfId="3718"/>
    <cellStyle name="常规 19 2 10" xfId="3719"/>
    <cellStyle name="常规 19 2 11" xfId="3720"/>
    <cellStyle name="常规 19 2 12" xfId="3721"/>
    <cellStyle name="常规 19 2 13" xfId="3722"/>
    <cellStyle name="常规 19 2 14" xfId="3723"/>
    <cellStyle name="常规 19 2 15" xfId="3724"/>
    <cellStyle name="常规 19 2 16" xfId="3725"/>
    <cellStyle name="常规 19 2 17" xfId="3726"/>
    <cellStyle name="常规 19 2 18" xfId="3727"/>
    <cellStyle name="常规 19 2 19" xfId="3728"/>
    <cellStyle name="常规 19 2 2" xfId="3729"/>
    <cellStyle name="常规 19 2 20" xfId="3730"/>
    <cellStyle name="常规 19 2 21" xfId="3731"/>
    <cellStyle name="常规 19 2 22" xfId="3732"/>
    <cellStyle name="常规 19 2 23" xfId="3733"/>
    <cellStyle name="常规 19 2 24" xfId="3734"/>
    <cellStyle name="常规 19 2 25" xfId="3735"/>
    <cellStyle name="常规 19 2 26" xfId="3736"/>
    <cellStyle name="常规 19 2 27" xfId="3737"/>
    <cellStyle name="常规 19 2 28" xfId="3738"/>
    <cellStyle name="常规 19 2 29" xfId="3739"/>
    <cellStyle name="常规 19 2 3" xfId="3740"/>
    <cellStyle name="常规 19 2 30" xfId="3741"/>
    <cellStyle name="常规 19 2 31" xfId="3742"/>
    <cellStyle name="常规 19 2 32" xfId="3743"/>
    <cellStyle name="常规 19 2 33" xfId="3744"/>
    <cellStyle name="常规 19 2 34" xfId="3745"/>
    <cellStyle name="常规 19 2 35" xfId="3746"/>
    <cellStyle name="常规 19 2 36" xfId="3747"/>
    <cellStyle name="常规 19 2 37" xfId="3748"/>
    <cellStyle name="常规 19 2 38" xfId="3749"/>
    <cellStyle name="常规 19 2 39" xfId="3750"/>
    <cellStyle name="常规 19 2 4" xfId="3751"/>
    <cellStyle name="常规 19 2 40" xfId="3752"/>
    <cellStyle name="常规 19 2 41" xfId="3753"/>
    <cellStyle name="常规 19 2 42" xfId="3754"/>
    <cellStyle name="常规 19 2 43" xfId="3755"/>
    <cellStyle name="常规 19 2 44" xfId="3756"/>
    <cellStyle name="常规 19 2 45" xfId="3757"/>
    <cellStyle name="常规 19 2 46" xfId="3758"/>
    <cellStyle name="常规 19 2 47" xfId="3759"/>
    <cellStyle name="常规 19 2 48" xfId="3760"/>
    <cellStyle name="常规 19 2 49" xfId="3761"/>
    <cellStyle name="常规 19 2 5" xfId="3762"/>
    <cellStyle name="常规 19 2 50" xfId="3763"/>
    <cellStyle name="常规 19 2 51" xfId="3764"/>
    <cellStyle name="常规 19 2 52" xfId="3765"/>
    <cellStyle name="常规 19 2 53" xfId="3766"/>
    <cellStyle name="常规 19 2 54" xfId="3767"/>
    <cellStyle name="常规 19 2 55" xfId="3768"/>
    <cellStyle name="常规 19 2 56" xfId="3769"/>
    <cellStyle name="常规 19 2 6" xfId="3770"/>
    <cellStyle name="常规 19 2 7" xfId="3771"/>
    <cellStyle name="常规 19 2 8" xfId="3772"/>
    <cellStyle name="常规 19 2 9" xfId="3773"/>
    <cellStyle name="常规 19 20" xfId="3774"/>
    <cellStyle name="常规 19 21" xfId="3775"/>
    <cellStyle name="常规 19 22" xfId="3776"/>
    <cellStyle name="常规 19 23" xfId="3777"/>
    <cellStyle name="常规 19 24" xfId="3778"/>
    <cellStyle name="常规 19 25" xfId="3779"/>
    <cellStyle name="常规 19 26" xfId="3780"/>
    <cellStyle name="常规 19 27" xfId="3781"/>
    <cellStyle name="常规 19 28" xfId="3782"/>
    <cellStyle name="常规 19 29" xfId="3783"/>
    <cellStyle name="常规 19 3" xfId="3784"/>
    <cellStyle name="常规 19 3 10" xfId="3785"/>
    <cellStyle name="常规 19 3 11" xfId="3786"/>
    <cellStyle name="常规 19 3 12" xfId="3787"/>
    <cellStyle name="常规 19 3 13" xfId="3788"/>
    <cellStyle name="常规 19 3 14" xfId="3789"/>
    <cellStyle name="常规 19 3 15" xfId="3790"/>
    <cellStyle name="常规 19 3 16" xfId="3791"/>
    <cellStyle name="常规 19 3 17" xfId="3792"/>
    <cellStyle name="常规 19 3 18" xfId="3793"/>
    <cellStyle name="常规 19 3 19" xfId="3794"/>
    <cellStyle name="常规 19 3 2" xfId="3795"/>
    <cellStyle name="常规 19 3 20" xfId="3796"/>
    <cellStyle name="常规 19 3 21" xfId="3797"/>
    <cellStyle name="常规 19 3 22" xfId="3798"/>
    <cellStyle name="常规 19 3 23" xfId="3799"/>
    <cellStyle name="常规 19 3 24" xfId="3800"/>
    <cellStyle name="常规 19 3 25" xfId="3801"/>
    <cellStyle name="常规 19 3 26" xfId="3802"/>
    <cellStyle name="常规 19 3 27" xfId="3803"/>
    <cellStyle name="常规 19 3 28" xfId="3804"/>
    <cellStyle name="常规 19 3 29" xfId="3805"/>
    <cellStyle name="常规 19 3 3" xfId="3806"/>
    <cellStyle name="常规 19 3 30" xfId="3807"/>
    <cellStyle name="常规 19 3 31" xfId="3808"/>
    <cellStyle name="常规 19 3 32" xfId="3809"/>
    <cellStyle name="常规 19 3 33" xfId="3810"/>
    <cellStyle name="常规 19 3 34" xfId="3811"/>
    <cellStyle name="常规 19 3 35" xfId="3812"/>
    <cellStyle name="常规 19 3 36" xfId="3813"/>
    <cellStyle name="常规 19 3 37" xfId="3814"/>
    <cellStyle name="常规 19 3 38" xfId="3815"/>
    <cellStyle name="常规 19 3 39" xfId="3816"/>
    <cellStyle name="常规 19 3 4" xfId="3817"/>
    <cellStyle name="常规 19 3 40" xfId="3818"/>
    <cellStyle name="常规 19 3 41" xfId="3819"/>
    <cellStyle name="常规 19 3 42" xfId="3820"/>
    <cellStyle name="常规 19 3 43" xfId="3821"/>
    <cellStyle name="常规 19 3 44" xfId="3822"/>
    <cellStyle name="常规 19 3 45" xfId="3823"/>
    <cellStyle name="常规 19 3 46" xfId="3824"/>
    <cellStyle name="常规 19 3 47" xfId="3825"/>
    <cellStyle name="常规 19 3 48" xfId="3826"/>
    <cellStyle name="常规 19 3 49" xfId="3827"/>
    <cellStyle name="常规 19 3 5" xfId="3828"/>
    <cellStyle name="常规 19 3 50" xfId="3829"/>
    <cellStyle name="常规 19 3 51" xfId="3830"/>
    <cellStyle name="常规 19 3 52" xfId="3831"/>
    <cellStyle name="常规 19 3 53" xfId="3832"/>
    <cellStyle name="常规 19 3 54" xfId="3833"/>
    <cellStyle name="常规 19 3 55" xfId="3834"/>
    <cellStyle name="常规 19 3 56" xfId="3835"/>
    <cellStyle name="常规 19 3 6" xfId="3836"/>
    <cellStyle name="常规 19 3 7" xfId="3837"/>
    <cellStyle name="常规 19 3 8" xfId="3838"/>
    <cellStyle name="常规 19 3 9" xfId="3839"/>
    <cellStyle name="常规 19 30" xfId="3840"/>
    <cellStyle name="常规 19 31" xfId="3841"/>
    <cellStyle name="常规 19 32" xfId="3842"/>
    <cellStyle name="常规 19 33" xfId="3843"/>
    <cellStyle name="常规 19 34" xfId="3844"/>
    <cellStyle name="常规 19 35" xfId="3845"/>
    <cellStyle name="常规 19 36" xfId="3846"/>
    <cellStyle name="常规 19 37" xfId="3847"/>
    <cellStyle name="常规 19 38" xfId="3848"/>
    <cellStyle name="常规 19 39" xfId="3849"/>
    <cellStyle name="常规 19 4" xfId="3850"/>
    <cellStyle name="常规 19 4 10" xfId="3851"/>
    <cellStyle name="常规 19 4 11" xfId="3852"/>
    <cellStyle name="常规 19 4 12" xfId="3853"/>
    <cellStyle name="常规 19 4 13" xfId="3854"/>
    <cellStyle name="常规 19 4 14" xfId="3855"/>
    <cellStyle name="常规 19 4 15" xfId="3856"/>
    <cellStyle name="常规 19 4 16" xfId="3857"/>
    <cellStyle name="常规 19 4 17" xfId="3858"/>
    <cellStyle name="常规 19 4 18" xfId="3859"/>
    <cellStyle name="常规 19 4 19" xfId="3860"/>
    <cellStyle name="常规 19 4 2" xfId="3861"/>
    <cellStyle name="常规 19 4 20" xfId="3862"/>
    <cellStyle name="常规 19 4 21" xfId="3863"/>
    <cellStyle name="常规 19 4 22" xfId="3864"/>
    <cellStyle name="常规 19 4 23" xfId="3865"/>
    <cellStyle name="常规 19 4 24" xfId="3866"/>
    <cellStyle name="常规 19 4 25" xfId="3867"/>
    <cellStyle name="常规 19 4 26" xfId="3868"/>
    <cellStyle name="常规 19 4 27" xfId="3869"/>
    <cellStyle name="常规 19 4 28" xfId="3870"/>
    <cellStyle name="常规 19 4 29" xfId="3871"/>
    <cellStyle name="常规 19 4 3" xfId="3872"/>
    <cellStyle name="常规 19 4 30" xfId="3873"/>
    <cellStyle name="常规 19 4 31" xfId="3874"/>
    <cellStyle name="常规 19 4 32" xfId="3875"/>
    <cellStyle name="常规 19 4 33" xfId="3876"/>
    <cellStyle name="常规 19 4 34" xfId="3877"/>
    <cellStyle name="常规 19 4 35" xfId="3878"/>
    <cellStyle name="常规 19 4 36" xfId="3879"/>
    <cellStyle name="常规 19 4 37" xfId="3880"/>
    <cellStyle name="常规 19 4 38" xfId="3881"/>
    <cellStyle name="常规 19 4 39" xfId="3882"/>
    <cellStyle name="常规 19 4 4" xfId="3883"/>
    <cellStyle name="常规 19 4 40" xfId="3884"/>
    <cellStyle name="常规 19 4 41" xfId="3885"/>
    <cellStyle name="常规 19 4 42" xfId="3886"/>
    <cellStyle name="常规 19 4 43" xfId="3887"/>
    <cellStyle name="常规 19 4 44" xfId="3888"/>
    <cellStyle name="常规 19 4 45" xfId="3889"/>
    <cellStyle name="常规 19 4 46" xfId="3890"/>
    <cellStyle name="常规 19 4 47" xfId="3891"/>
    <cellStyle name="常规 19 4 48" xfId="3892"/>
    <cellStyle name="常规 19 4 49" xfId="3893"/>
    <cellStyle name="常规 19 4 5" xfId="3894"/>
    <cellStyle name="常规 19 4 50" xfId="3895"/>
    <cellStyle name="常规 19 4 51" xfId="3896"/>
    <cellStyle name="常规 19 4 52" xfId="3897"/>
    <cellStyle name="常规 19 4 53" xfId="3898"/>
    <cellStyle name="常规 19 4 54" xfId="3899"/>
    <cellStyle name="常规 19 4 55" xfId="3900"/>
    <cellStyle name="常规 19 4 56" xfId="3901"/>
    <cellStyle name="常规 19 4 6" xfId="3902"/>
    <cellStyle name="常规 19 4 7" xfId="3903"/>
    <cellStyle name="常规 19 4 8" xfId="3904"/>
    <cellStyle name="常规 19 4 9" xfId="3905"/>
    <cellStyle name="常规 19 40" xfId="3906"/>
    <cellStyle name="常规 19 41" xfId="3907"/>
    <cellStyle name="常规 19 42" xfId="3908"/>
    <cellStyle name="常规 19 43" xfId="3909"/>
    <cellStyle name="常规 19 44" xfId="3910"/>
    <cellStyle name="常规 19 45" xfId="3911"/>
    <cellStyle name="常规 19 46" xfId="3912"/>
    <cellStyle name="常规 19 47" xfId="3913"/>
    <cellStyle name="常规 19 48" xfId="3914"/>
    <cellStyle name="常规 19 49" xfId="3915"/>
    <cellStyle name="常规 19 5" xfId="3916"/>
    <cellStyle name="常规 19 5 10" xfId="3917"/>
    <cellStyle name="常规 19 5 11" xfId="3918"/>
    <cellStyle name="常规 19 5 12" xfId="3919"/>
    <cellStyle name="常规 19 5 13" xfId="3920"/>
    <cellStyle name="常规 19 5 14" xfId="3921"/>
    <cellStyle name="常规 19 5 15" xfId="3922"/>
    <cellStyle name="常规 19 5 16" xfId="3923"/>
    <cellStyle name="常规 19 5 17" xfId="3924"/>
    <cellStyle name="常规 19 5 18" xfId="3925"/>
    <cellStyle name="常规 19 5 19" xfId="3926"/>
    <cellStyle name="常规 19 5 2" xfId="3927"/>
    <cellStyle name="常规 19 5 20" xfId="3928"/>
    <cellStyle name="常规 19 5 21" xfId="3929"/>
    <cellStyle name="常规 19 5 22" xfId="3930"/>
    <cellStyle name="常规 19 5 23" xfId="3931"/>
    <cellStyle name="常规 19 5 24" xfId="3932"/>
    <cellStyle name="常规 19 5 25" xfId="3933"/>
    <cellStyle name="常规 19 5 26" xfId="3934"/>
    <cellStyle name="常规 19 5 27" xfId="3935"/>
    <cellStyle name="常规 19 5 28" xfId="3936"/>
    <cellStyle name="常规 19 5 29" xfId="3937"/>
    <cellStyle name="常规 19 5 3" xfId="3938"/>
    <cellStyle name="常规 19 5 30" xfId="3939"/>
    <cellStyle name="常规 19 5 31" xfId="3940"/>
    <cellStyle name="常规 19 5 32" xfId="3941"/>
    <cellStyle name="常规 19 5 33" xfId="3942"/>
    <cellStyle name="常规 19 5 34" xfId="3943"/>
    <cellStyle name="常规 19 5 35" xfId="3944"/>
    <cellStyle name="常规 19 5 36" xfId="3945"/>
    <cellStyle name="常规 19 5 37" xfId="3946"/>
    <cellStyle name="常规 19 5 38" xfId="3947"/>
    <cellStyle name="常规 19 5 39" xfId="3948"/>
    <cellStyle name="常规 19 5 4" xfId="3949"/>
    <cellStyle name="常规 19 5 40" xfId="3950"/>
    <cellStyle name="常规 19 5 41" xfId="3951"/>
    <cellStyle name="常规 19 5 42" xfId="3952"/>
    <cellStyle name="常规 19 5 43" xfId="3953"/>
    <cellStyle name="常规 19 5 44" xfId="3954"/>
    <cellStyle name="常规 19 5 45" xfId="3955"/>
    <cellStyle name="常规 19 5 46" xfId="3956"/>
    <cellStyle name="常规 19 5 47" xfId="3957"/>
    <cellStyle name="常规 19 5 48" xfId="3958"/>
    <cellStyle name="常规 19 5 49" xfId="3959"/>
    <cellStyle name="常规 19 5 5" xfId="3960"/>
    <cellStyle name="常规 19 5 50" xfId="3961"/>
    <cellStyle name="常规 19 5 51" xfId="3962"/>
    <cellStyle name="常规 19 5 52" xfId="3963"/>
    <cellStyle name="常规 19 5 53" xfId="3964"/>
    <cellStyle name="常规 19 5 54" xfId="3965"/>
    <cellStyle name="常规 19 5 55" xfId="3966"/>
    <cellStyle name="常规 19 5 56" xfId="3967"/>
    <cellStyle name="常规 19 5 6" xfId="3968"/>
    <cellStyle name="常规 19 5 7" xfId="3969"/>
    <cellStyle name="常规 19 5 8" xfId="3970"/>
    <cellStyle name="常规 19 5 9" xfId="3971"/>
    <cellStyle name="常规 19 50" xfId="3972"/>
    <cellStyle name="常规 19 51" xfId="3973"/>
    <cellStyle name="常规 19 52" xfId="3974"/>
    <cellStyle name="常规 19 53" xfId="3975"/>
    <cellStyle name="常规 19 54" xfId="3976"/>
    <cellStyle name="常规 19 55" xfId="3977"/>
    <cellStyle name="常规 19 56" xfId="3978"/>
    <cellStyle name="常规 19 57" xfId="3979"/>
    <cellStyle name="常规 19 58" xfId="3980"/>
    <cellStyle name="常规 19 59" xfId="3981"/>
    <cellStyle name="常规 19 6" xfId="3982"/>
    <cellStyle name="常规 19 6 10" xfId="3983"/>
    <cellStyle name="常规 19 6 11" xfId="3984"/>
    <cellStyle name="常规 19 6 12" xfId="3985"/>
    <cellStyle name="常规 19 6 13" xfId="3986"/>
    <cellStyle name="常规 19 6 14" xfId="3987"/>
    <cellStyle name="常规 19 6 15" xfId="3988"/>
    <cellStyle name="常规 19 6 16" xfId="3989"/>
    <cellStyle name="常规 19 6 17" xfId="3990"/>
    <cellStyle name="常规 19 6 18" xfId="3991"/>
    <cellStyle name="常规 19 6 19" xfId="3992"/>
    <cellStyle name="常规 19 6 2" xfId="3993"/>
    <cellStyle name="常规 19 6 20" xfId="3994"/>
    <cellStyle name="常规 19 6 21" xfId="3995"/>
    <cellStyle name="常规 19 6 22" xfId="3996"/>
    <cellStyle name="常规 19 6 23" xfId="3997"/>
    <cellStyle name="常规 19 6 24" xfId="3998"/>
    <cellStyle name="常规 19 6 25" xfId="3999"/>
    <cellStyle name="常规 19 6 26" xfId="4000"/>
    <cellStyle name="常规 19 6 27" xfId="4001"/>
    <cellStyle name="常规 19 6 28" xfId="4002"/>
    <cellStyle name="常规 19 6 29" xfId="4003"/>
    <cellStyle name="常规 19 6 3" xfId="4004"/>
    <cellStyle name="常规 19 6 30" xfId="4005"/>
    <cellStyle name="常规 19 6 31" xfId="4006"/>
    <cellStyle name="常规 19 6 32" xfId="4007"/>
    <cellStyle name="常规 19 6 33" xfId="4008"/>
    <cellStyle name="常规 19 6 34" xfId="4009"/>
    <cellStyle name="常规 19 6 35" xfId="4010"/>
    <cellStyle name="常规 19 6 36" xfId="4011"/>
    <cellStyle name="常规 19 6 37" xfId="4012"/>
    <cellStyle name="常规 19 6 38" xfId="4013"/>
    <cellStyle name="常规 19 6 39" xfId="4014"/>
    <cellStyle name="常规 19 6 4" xfId="4015"/>
    <cellStyle name="常规 19 6 40" xfId="4016"/>
    <cellStyle name="常规 19 6 41" xfId="4017"/>
    <cellStyle name="常规 19 6 42" xfId="4018"/>
    <cellStyle name="常规 19 6 43" xfId="4019"/>
    <cellStyle name="常规 19 6 44" xfId="4020"/>
    <cellStyle name="常规 19 6 45" xfId="4021"/>
    <cellStyle name="常规 19 6 46" xfId="4022"/>
    <cellStyle name="常规 19 6 47" xfId="4023"/>
    <cellStyle name="常规 19 6 48" xfId="4024"/>
    <cellStyle name="常规 19 6 49" xfId="4025"/>
    <cellStyle name="常规 19 6 5" xfId="4026"/>
    <cellStyle name="常规 19 6 50" xfId="4027"/>
    <cellStyle name="常规 19 6 51" xfId="4028"/>
    <cellStyle name="常规 19 6 52" xfId="4029"/>
    <cellStyle name="常规 19 6 53" xfId="4030"/>
    <cellStyle name="常规 19 6 54" xfId="4031"/>
    <cellStyle name="常规 19 6 55" xfId="4032"/>
    <cellStyle name="常规 19 6 56" xfId="4033"/>
    <cellStyle name="常规 19 6 6" xfId="4034"/>
    <cellStyle name="常规 19 6 7" xfId="4035"/>
    <cellStyle name="常规 19 6 8" xfId="4036"/>
    <cellStyle name="常规 19 6 9" xfId="4037"/>
    <cellStyle name="常规 19 60" xfId="4038"/>
    <cellStyle name="常规 19 61" xfId="4039"/>
    <cellStyle name="常规 19 62" xfId="4040"/>
    <cellStyle name="常规 19 63" xfId="4041"/>
    <cellStyle name="常规 19 64" xfId="4042"/>
    <cellStyle name="常规 19 65" xfId="4043"/>
    <cellStyle name="常规 19 66" xfId="4044"/>
    <cellStyle name="常规 19 67" xfId="4045"/>
    <cellStyle name="常规 19 68" xfId="4046"/>
    <cellStyle name="常规 19 69" xfId="4047"/>
    <cellStyle name="常规 19 7" xfId="4048"/>
    <cellStyle name="常规 19 7 10" xfId="4049"/>
    <cellStyle name="常规 19 7 11" xfId="4050"/>
    <cellStyle name="常规 19 7 12" xfId="4051"/>
    <cellStyle name="常规 19 7 13" xfId="4052"/>
    <cellStyle name="常规 19 7 14" xfId="4053"/>
    <cellStyle name="常规 19 7 15" xfId="4054"/>
    <cellStyle name="常规 19 7 16" xfId="4055"/>
    <cellStyle name="常规 19 7 17" xfId="4056"/>
    <cellStyle name="常规 19 7 18" xfId="4057"/>
    <cellStyle name="常规 19 7 19" xfId="4058"/>
    <cellStyle name="常规 19 7 2" xfId="4059"/>
    <cellStyle name="常规 19 7 20" xfId="4060"/>
    <cellStyle name="常规 19 7 21" xfId="4061"/>
    <cellStyle name="常规 19 7 22" xfId="4062"/>
    <cellStyle name="常规 19 7 23" xfId="4063"/>
    <cellStyle name="常规 19 7 24" xfId="4064"/>
    <cellStyle name="常规 19 7 25" xfId="4065"/>
    <cellStyle name="常规 19 7 26" xfId="4066"/>
    <cellStyle name="常规 19 7 27" xfId="4067"/>
    <cellStyle name="常规 19 7 28" xfId="4068"/>
    <cellStyle name="常规 19 7 29" xfId="4069"/>
    <cellStyle name="常规 19 7 3" xfId="4070"/>
    <cellStyle name="常规 19 7 30" xfId="4071"/>
    <cellStyle name="常规 19 7 31" xfId="4072"/>
    <cellStyle name="常规 19 7 32" xfId="4073"/>
    <cellStyle name="常规 19 7 33" xfId="4074"/>
    <cellStyle name="常规 19 7 34" xfId="4075"/>
    <cellStyle name="常规 19 7 35" xfId="4076"/>
    <cellStyle name="常规 19 7 36" xfId="4077"/>
    <cellStyle name="常规 19 7 37" xfId="4078"/>
    <cellStyle name="常规 19 7 38" xfId="4079"/>
    <cellStyle name="常规 19 7 39" xfId="4080"/>
    <cellStyle name="常规 19 7 4" xfId="4081"/>
    <cellStyle name="常规 19 7 40" xfId="4082"/>
    <cellStyle name="常规 19 7 41" xfId="4083"/>
    <cellStyle name="常规 19 7 42" xfId="4084"/>
    <cellStyle name="常规 19 7 43" xfId="4085"/>
    <cellStyle name="常规 19 7 44" xfId="4086"/>
    <cellStyle name="常规 19 7 45" xfId="4087"/>
    <cellStyle name="常规 19 7 46" xfId="4088"/>
    <cellStyle name="常规 19 7 47" xfId="4089"/>
    <cellStyle name="常规 19 7 48" xfId="4090"/>
    <cellStyle name="常规 19 7 49" xfId="4091"/>
    <cellStyle name="常规 19 7 5" xfId="4092"/>
    <cellStyle name="常规 19 7 50" xfId="4093"/>
    <cellStyle name="常规 19 7 51" xfId="4094"/>
    <cellStyle name="常规 19 7 52" xfId="4095"/>
    <cellStyle name="常规 19 7 53" xfId="4096"/>
    <cellStyle name="常规 19 7 54" xfId="4097"/>
    <cellStyle name="常规 19 7 55" xfId="4098"/>
    <cellStyle name="常规 19 7 56" xfId="4099"/>
    <cellStyle name="常规 19 7 6" xfId="4100"/>
    <cellStyle name="常规 19 7 7" xfId="4101"/>
    <cellStyle name="常规 19 7 8" xfId="4102"/>
    <cellStyle name="常规 19 7 9" xfId="4103"/>
    <cellStyle name="常规 19 70" xfId="4104"/>
    <cellStyle name="常规 19 71" xfId="4105"/>
    <cellStyle name="常规 19 72" xfId="4106"/>
    <cellStyle name="常规 19 73" xfId="4107"/>
    <cellStyle name="常规 19 8" xfId="4108"/>
    <cellStyle name="常规 19 8 10" xfId="4109"/>
    <cellStyle name="常规 19 8 11" xfId="4110"/>
    <cellStyle name="常规 19 8 12" xfId="4111"/>
    <cellStyle name="常规 19 8 13" xfId="4112"/>
    <cellStyle name="常规 19 8 14" xfId="4113"/>
    <cellStyle name="常规 19 8 15" xfId="4114"/>
    <cellStyle name="常规 19 8 16" xfId="4115"/>
    <cellStyle name="常规 19 8 17" xfId="4116"/>
    <cellStyle name="常规 19 8 18" xfId="4117"/>
    <cellStyle name="常规 19 8 19" xfId="4118"/>
    <cellStyle name="常规 19 8 2" xfId="4119"/>
    <cellStyle name="常规 19 8 20" xfId="4120"/>
    <cellStyle name="常规 19 8 21" xfId="4121"/>
    <cellStyle name="常规 19 8 22" xfId="4122"/>
    <cellStyle name="常规 19 8 23" xfId="4123"/>
    <cellStyle name="常规 19 8 24" xfId="4124"/>
    <cellStyle name="常规 19 8 25" xfId="4125"/>
    <cellStyle name="常规 19 8 26" xfId="4126"/>
    <cellStyle name="常规 19 8 27" xfId="4127"/>
    <cellStyle name="常规 19 8 28" xfId="4128"/>
    <cellStyle name="常规 19 8 29" xfId="4129"/>
    <cellStyle name="常规 19 8 3" xfId="4130"/>
    <cellStyle name="常规 19 8 30" xfId="4131"/>
    <cellStyle name="常规 19 8 31" xfId="4132"/>
    <cellStyle name="常规 19 8 32" xfId="4133"/>
    <cellStyle name="常规 19 8 33" xfId="4134"/>
    <cellStyle name="常规 19 8 34" xfId="4135"/>
    <cellStyle name="常规 19 8 35" xfId="4136"/>
    <cellStyle name="常规 19 8 36" xfId="4137"/>
    <cellStyle name="常规 19 8 37" xfId="4138"/>
    <cellStyle name="常规 19 8 38" xfId="4139"/>
    <cellStyle name="常规 19 8 39" xfId="4140"/>
    <cellStyle name="常规 19 8 4" xfId="4141"/>
    <cellStyle name="常规 19 8 40" xfId="4142"/>
    <cellStyle name="常规 19 8 41" xfId="4143"/>
    <cellStyle name="常规 19 8 42" xfId="4144"/>
    <cellStyle name="常规 19 8 43" xfId="4145"/>
    <cellStyle name="常规 19 8 44" xfId="4146"/>
    <cellStyle name="常规 19 8 45" xfId="4147"/>
    <cellStyle name="常规 19 8 46" xfId="4148"/>
    <cellStyle name="常规 19 8 47" xfId="4149"/>
    <cellStyle name="常规 19 8 48" xfId="4150"/>
    <cellStyle name="常规 19 8 49" xfId="4151"/>
    <cellStyle name="常规 19 8 5" xfId="4152"/>
    <cellStyle name="常规 19 8 50" xfId="4153"/>
    <cellStyle name="常规 19 8 51" xfId="4154"/>
    <cellStyle name="常规 19 8 52" xfId="4155"/>
    <cellStyle name="常规 19 8 53" xfId="4156"/>
    <cellStyle name="常规 19 8 54" xfId="4157"/>
    <cellStyle name="常规 19 8 55" xfId="4158"/>
    <cellStyle name="常规 19 8 56" xfId="4159"/>
    <cellStyle name="常规 19 8 6" xfId="4160"/>
    <cellStyle name="常规 19 8 7" xfId="4161"/>
    <cellStyle name="常规 19 8 8" xfId="4162"/>
    <cellStyle name="常规 19 8 9" xfId="4163"/>
    <cellStyle name="常规 19 9" xfId="4164"/>
    <cellStyle name="常规 19 9 10" xfId="4165"/>
    <cellStyle name="常规 19 9 11" xfId="4166"/>
    <cellStyle name="常规 19 9 12" xfId="4167"/>
    <cellStyle name="常规 19 9 13" xfId="4168"/>
    <cellStyle name="常规 19 9 14" xfId="4169"/>
    <cellStyle name="常规 19 9 15" xfId="4170"/>
    <cellStyle name="常规 19 9 16" xfId="4171"/>
    <cellStyle name="常规 19 9 17" xfId="4172"/>
    <cellStyle name="常规 19 9 18" xfId="4173"/>
    <cellStyle name="常规 19 9 19" xfId="4174"/>
    <cellStyle name="常规 19 9 2" xfId="4175"/>
    <cellStyle name="常规 19 9 20" xfId="4176"/>
    <cellStyle name="常规 19 9 21" xfId="4177"/>
    <cellStyle name="常规 19 9 22" xfId="4178"/>
    <cellStyle name="常规 19 9 23" xfId="4179"/>
    <cellStyle name="常规 19 9 24" xfId="4180"/>
    <cellStyle name="常规 19 9 25" xfId="4181"/>
    <cellStyle name="常规 19 9 26" xfId="4182"/>
    <cellStyle name="常规 19 9 27" xfId="4183"/>
    <cellStyle name="常规 19 9 28" xfId="4184"/>
    <cellStyle name="常规 19 9 29" xfId="4185"/>
    <cellStyle name="常规 19 9 3" xfId="4186"/>
    <cellStyle name="常规 19 9 30" xfId="4187"/>
    <cellStyle name="常规 19 9 31" xfId="4188"/>
    <cellStyle name="常规 19 9 32" xfId="4189"/>
    <cellStyle name="常规 19 9 33" xfId="4190"/>
    <cellStyle name="常规 19 9 34" xfId="4191"/>
    <cellStyle name="常规 19 9 35" xfId="4192"/>
    <cellStyle name="常规 19 9 36" xfId="4193"/>
    <cellStyle name="常规 19 9 37" xfId="4194"/>
    <cellStyle name="常规 19 9 38" xfId="4195"/>
    <cellStyle name="常规 19 9 39" xfId="4196"/>
    <cellStyle name="常规 19 9 4" xfId="4197"/>
    <cellStyle name="常规 19 9 40" xfId="4198"/>
    <cellStyle name="常规 19 9 41" xfId="4199"/>
    <cellStyle name="常规 19 9 42" xfId="4200"/>
    <cellStyle name="常规 19 9 43" xfId="4201"/>
    <cellStyle name="常规 19 9 44" xfId="4202"/>
    <cellStyle name="常规 19 9 45" xfId="4203"/>
    <cellStyle name="常规 19 9 46" xfId="4204"/>
    <cellStyle name="常规 19 9 47" xfId="4205"/>
    <cellStyle name="常规 19 9 48" xfId="4206"/>
    <cellStyle name="常规 19 9 49" xfId="4207"/>
    <cellStyle name="常规 19 9 5" xfId="4208"/>
    <cellStyle name="常规 19 9 50" xfId="4209"/>
    <cellStyle name="常规 19 9 51" xfId="4210"/>
    <cellStyle name="常规 19 9 52" xfId="4211"/>
    <cellStyle name="常规 19 9 53" xfId="4212"/>
    <cellStyle name="常规 19 9 54" xfId="4213"/>
    <cellStyle name="常规 19 9 55" xfId="4214"/>
    <cellStyle name="常规 19 9 56" xfId="4215"/>
    <cellStyle name="常规 19 9 6" xfId="4216"/>
    <cellStyle name="常规 19 9 7" xfId="4217"/>
    <cellStyle name="常规 19 9 8" xfId="4218"/>
    <cellStyle name="常规 19 9 9" xfId="4219"/>
    <cellStyle name="常规 2" xfId="67"/>
    <cellStyle name="常规 2 10" xfId="4220"/>
    <cellStyle name="常规 2 11" xfId="4221"/>
    <cellStyle name="常规 2 12" xfId="4222"/>
    <cellStyle name="常规 2 13" xfId="4223"/>
    <cellStyle name="常规 2 14" xfId="4224"/>
    <cellStyle name="常规 2 15" xfId="4225"/>
    <cellStyle name="常规 2 16" xfId="4226"/>
    <cellStyle name="常规 2 17" xfId="4227"/>
    <cellStyle name="常规 2 18" xfId="4228"/>
    <cellStyle name="常规 2 19" xfId="4229"/>
    <cellStyle name="常规 2 2" xfId="68"/>
    <cellStyle name="常规 2 2 10" xfId="4230"/>
    <cellStyle name="常规 2 2 11" xfId="4231"/>
    <cellStyle name="常规 2 2 12" xfId="4232"/>
    <cellStyle name="常规 2 2 13" xfId="4233"/>
    <cellStyle name="常规 2 2 14" xfId="4234"/>
    <cellStyle name="常规 2 2 15" xfId="4235"/>
    <cellStyle name="常规 2 2 16" xfId="4236"/>
    <cellStyle name="常规 2 2 17" xfId="4237"/>
    <cellStyle name="常规 2 2 18" xfId="4238"/>
    <cellStyle name="常规 2 2 19" xfId="4239"/>
    <cellStyle name="常规 2 2 2" xfId="90"/>
    <cellStyle name="常规 2 2 2 10" xfId="4240"/>
    <cellStyle name="常规 2 2 2 11" xfId="4241"/>
    <cellStyle name="常规 2 2 2 12" xfId="4242"/>
    <cellStyle name="常规 2 2 2 13" xfId="4243"/>
    <cellStyle name="常规 2 2 2 14" xfId="4244"/>
    <cellStyle name="常规 2 2 2 15" xfId="4245"/>
    <cellStyle name="常规 2 2 2 16" xfId="4246"/>
    <cellStyle name="常规 2 2 2 17" xfId="4247"/>
    <cellStyle name="常规 2 2 2 18" xfId="4248"/>
    <cellStyle name="常规 2 2 2 19" xfId="4249"/>
    <cellStyle name="常规 2 2 2 2" xfId="4250"/>
    <cellStyle name="常规 2 2 2 2 10" xfId="4251"/>
    <cellStyle name="常规 2 2 2 2 11" xfId="4252"/>
    <cellStyle name="常规 2 2 2 2 12" xfId="4253"/>
    <cellStyle name="常规 2 2 2 2 13" xfId="4254"/>
    <cellStyle name="常规 2 2 2 2 14" xfId="4255"/>
    <cellStyle name="常规 2 2 2 2 15" xfId="4256"/>
    <cellStyle name="常规 2 2 2 2 16" xfId="4257"/>
    <cellStyle name="常规 2 2 2 2 17" xfId="4258"/>
    <cellStyle name="常规 2 2 2 2 18" xfId="4259"/>
    <cellStyle name="常规 2 2 2 2 19" xfId="4260"/>
    <cellStyle name="常规 2 2 2 2 2" xfId="4261"/>
    <cellStyle name="常规 2 2 2 2 2 10" xfId="4262"/>
    <cellStyle name="常规 2 2 2 2 2 11" xfId="4263"/>
    <cellStyle name="常规 2 2 2 2 2 12" xfId="4264"/>
    <cellStyle name="常规 2 2 2 2 2 13" xfId="4265"/>
    <cellStyle name="常规 2 2 2 2 2 14" xfId="4266"/>
    <cellStyle name="常规 2 2 2 2 2 15" xfId="4267"/>
    <cellStyle name="常规 2 2 2 2 2 16" xfId="4268"/>
    <cellStyle name="常规 2 2 2 2 2 17" xfId="4269"/>
    <cellStyle name="常规 2 2 2 2 2 18" xfId="4270"/>
    <cellStyle name="常规 2 2 2 2 2 2" xfId="4271"/>
    <cellStyle name="常规 2 2 2 2 2 3" xfId="4272"/>
    <cellStyle name="常规 2 2 2 2 2 4" xfId="4273"/>
    <cellStyle name="常规 2 2 2 2 2 5" xfId="4274"/>
    <cellStyle name="常规 2 2 2 2 2 6" xfId="4275"/>
    <cellStyle name="常规 2 2 2 2 2 7" xfId="4276"/>
    <cellStyle name="常规 2 2 2 2 2 8" xfId="4277"/>
    <cellStyle name="常规 2 2 2 2 2 9" xfId="4278"/>
    <cellStyle name="常规 2 2 2 2 20" xfId="4279"/>
    <cellStyle name="常规 2 2 2 2 21" xfId="4280"/>
    <cellStyle name="常规 2 2 2 2 22" xfId="4281"/>
    <cellStyle name="常规 2 2 2 2 3" xfId="4282"/>
    <cellStyle name="常规 2 2 2 2 4" xfId="4283"/>
    <cellStyle name="常规 2 2 2 2 5" xfId="4284"/>
    <cellStyle name="常规 2 2 2 2 6" xfId="4285"/>
    <cellStyle name="常规 2 2 2 2 7" xfId="4286"/>
    <cellStyle name="常规 2 2 2 2 8" xfId="4287"/>
    <cellStyle name="常规 2 2 2 2 9" xfId="4288"/>
    <cellStyle name="常规 2 2 2 20" xfId="4289"/>
    <cellStyle name="常规 2 2 2 21" xfId="4290"/>
    <cellStyle name="常规 2 2 2 22" xfId="4291"/>
    <cellStyle name="常规 2 2 2 23" xfId="4292"/>
    <cellStyle name="常规 2 2 2 24" xfId="4293"/>
    <cellStyle name="常规 2 2 2 25" xfId="4294"/>
    <cellStyle name="常规 2 2 2 26" xfId="4295"/>
    <cellStyle name="常规 2 2 2 27" xfId="4296"/>
    <cellStyle name="常规 2 2 2 28" xfId="4297"/>
    <cellStyle name="常规 2 2 2 29" xfId="4298"/>
    <cellStyle name="常规 2 2 2 29 10" xfId="4299"/>
    <cellStyle name="常规 2 2 2 29 11" xfId="4300"/>
    <cellStyle name="常规 2 2 2 29 12" xfId="4301"/>
    <cellStyle name="常规 2 2 2 29 13" xfId="4302"/>
    <cellStyle name="常规 2 2 2 29 14" xfId="4303"/>
    <cellStyle name="常规 2 2 2 29 15" xfId="4304"/>
    <cellStyle name="常规 2 2 2 29 16" xfId="4305"/>
    <cellStyle name="常规 2 2 2 29 17" xfId="4306"/>
    <cellStyle name="常规 2 2 2 29 18" xfId="4307"/>
    <cellStyle name="常规 2 2 2 29 2" xfId="4308"/>
    <cellStyle name="常规 2 2 2 29 3" xfId="4309"/>
    <cellStyle name="常规 2 2 2 29 4" xfId="4310"/>
    <cellStyle name="常规 2 2 2 29 5" xfId="4311"/>
    <cellStyle name="常规 2 2 2 29 6" xfId="4312"/>
    <cellStyle name="常规 2 2 2 29 7" xfId="4313"/>
    <cellStyle name="常规 2 2 2 29 8" xfId="4314"/>
    <cellStyle name="常规 2 2 2 29 9" xfId="4315"/>
    <cellStyle name="常规 2 2 2 3" xfId="4316"/>
    <cellStyle name="常规 2 2 2 30" xfId="4317"/>
    <cellStyle name="常规 2 2 2 31" xfId="4318"/>
    <cellStyle name="常规 2 2 2 32" xfId="4319"/>
    <cellStyle name="常规 2 2 2 33" xfId="4320"/>
    <cellStyle name="常规 2 2 2 34" xfId="4321"/>
    <cellStyle name="常规 2 2 2 35" xfId="4322"/>
    <cellStyle name="常规 2 2 2 36" xfId="4323"/>
    <cellStyle name="常规 2 2 2 37" xfId="4324"/>
    <cellStyle name="常规 2 2 2 38" xfId="4325"/>
    <cellStyle name="常规 2 2 2 39" xfId="4326"/>
    <cellStyle name="常规 2 2 2 4" xfId="4327"/>
    <cellStyle name="常规 2 2 2 40" xfId="4328"/>
    <cellStyle name="常规 2 2 2 41" xfId="4329"/>
    <cellStyle name="常规 2 2 2 42" xfId="4330"/>
    <cellStyle name="常规 2 2 2 43" xfId="4331"/>
    <cellStyle name="常规 2 2 2 44" xfId="4332"/>
    <cellStyle name="常规 2 2 2 45" xfId="4333"/>
    <cellStyle name="常规 2 2 2 46" xfId="4334"/>
    <cellStyle name="常规 2 2 2 47" xfId="4335"/>
    <cellStyle name="常规 2 2 2 48" xfId="4336"/>
    <cellStyle name="常规 2 2 2 5" xfId="4337"/>
    <cellStyle name="常规 2 2 2 6" xfId="4338"/>
    <cellStyle name="常规 2 2 2 7" xfId="4339"/>
    <cellStyle name="常规 2 2 2 8" xfId="4340"/>
    <cellStyle name="常规 2 2 2 9" xfId="4341"/>
    <cellStyle name="常规 2 2 20" xfId="4342"/>
    <cellStyle name="常规 2 2 21" xfId="4343"/>
    <cellStyle name="常规 2 2 22" xfId="4344"/>
    <cellStyle name="常规 2 2 23" xfId="4345"/>
    <cellStyle name="常规 2 2 24" xfId="4346"/>
    <cellStyle name="常规 2 2 25" xfId="4347"/>
    <cellStyle name="常规 2 2 26" xfId="4348"/>
    <cellStyle name="常规 2 2 27" xfId="4349"/>
    <cellStyle name="常规 2 2 28" xfId="4350"/>
    <cellStyle name="常规 2 2 29" xfId="4351"/>
    <cellStyle name="常规 2 2 3" xfId="4352"/>
    <cellStyle name="常规 2 2 3 2" xfId="4353"/>
    <cellStyle name="常规 2 2 30" xfId="4354"/>
    <cellStyle name="常规 2 2 31" xfId="4355"/>
    <cellStyle name="常规 2 2 32" xfId="4356"/>
    <cellStyle name="常规 2 2 33" xfId="4357"/>
    <cellStyle name="常规 2 2 34" xfId="4358"/>
    <cellStyle name="常规 2 2 35" xfId="4359"/>
    <cellStyle name="常规 2 2 36" xfId="4360"/>
    <cellStyle name="常规 2 2 36 10" xfId="4361"/>
    <cellStyle name="常规 2 2 36 11" xfId="4362"/>
    <cellStyle name="常规 2 2 36 12" xfId="4363"/>
    <cellStyle name="常规 2 2 36 13" xfId="4364"/>
    <cellStyle name="常规 2 2 36 14" xfId="4365"/>
    <cellStyle name="常规 2 2 36 15" xfId="4366"/>
    <cellStyle name="常规 2 2 36 16" xfId="4367"/>
    <cellStyle name="常规 2 2 36 17" xfId="4368"/>
    <cellStyle name="常规 2 2 36 18" xfId="4369"/>
    <cellStyle name="常规 2 2 36 2" xfId="4370"/>
    <cellStyle name="常规 2 2 36 3" xfId="4371"/>
    <cellStyle name="常规 2 2 36 4" xfId="4372"/>
    <cellStyle name="常规 2 2 36 5" xfId="4373"/>
    <cellStyle name="常规 2 2 36 6" xfId="4374"/>
    <cellStyle name="常规 2 2 36 7" xfId="4375"/>
    <cellStyle name="常规 2 2 36 8" xfId="4376"/>
    <cellStyle name="常规 2 2 36 9" xfId="4377"/>
    <cellStyle name="常规 2 2 37" xfId="4378"/>
    <cellStyle name="常规 2 2 38" xfId="4379"/>
    <cellStyle name="常规 2 2 39" xfId="4380"/>
    <cellStyle name="常规 2 2 4" xfId="4381"/>
    <cellStyle name="常规 2 2 4 2" xfId="4382"/>
    <cellStyle name="常规 2 2 40" xfId="4383"/>
    <cellStyle name="常规 2 2 41" xfId="4384"/>
    <cellStyle name="常规 2 2 42" xfId="4385"/>
    <cellStyle name="常规 2 2 43" xfId="4386"/>
    <cellStyle name="常规 2 2 44" xfId="4387"/>
    <cellStyle name="常规 2 2 45" xfId="4388"/>
    <cellStyle name="常规 2 2 46" xfId="4389"/>
    <cellStyle name="常规 2 2 47" xfId="4390"/>
    <cellStyle name="常规 2 2 48" xfId="4391"/>
    <cellStyle name="常规 2 2 49" xfId="4392"/>
    <cellStyle name="常规 2 2 5" xfId="4393"/>
    <cellStyle name="常规 2 2 5 2" xfId="4394"/>
    <cellStyle name="常规 2 2 50" xfId="4395"/>
    <cellStyle name="常规 2 2 51" xfId="4396"/>
    <cellStyle name="常规 2 2 52" xfId="4397"/>
    <cellStyle name="常规 2 2 53" xfId="4398"/>
    <cellStyle name="常规 2 2 54" xfId="4399"/>
    <cellStyle name="常规 2 2 55" xfId="4400"/>
    <cellStyle name="常规 2 2 6" xfId="4401"/>
    <cellStyle name="常规 2 2 7" xfId="4402"/>
    <cellStyle name="常规 2 2 8" xfId="4403"/>
    <cellStyle name="常规 2 2 9" xfId="4404"/>
    <cellStyle name="常规 2 20" xfId="4405"/>
    <cellStyle name="常规 2 21" xfId="4406"/>
    <cellStyle name="常规 2 22" xfId="4407"/>
    <cellStyle name="常规 2 23" xfId="4408"/>
    <cellStyle name="常规 2 24" xfId="4409"/>
    <cellStyle name="常规 2 25" xfId="4410"/>
    <cellStyle name="常规 2 26" xfId="4411"/>
    <cellStyle name="常规 2 27" xfId="4412"/>
    <cellStyle name="常规 2 28" xfId="4413"/>
    <cellStyle name="常规 2 29" xfId="4414"/>
    <cellStyle name="常规 2 3" xfId="4415"/>
    <cellStyle name="常规 2 30" xfId="4416"/>
    <cellStyle name="常规 2 31" xfId="4417"/>
    <cellStyle name="常规 2 32" xfId="4418"/>
    <cellStyle name="常规 2 33" xfId="4419"/>
    <cellStyle name="常规 2 34" xfId="4420"/>
    <cellStyle name="常规 2 35" xfId="4421"/>
    <cellStyle name="常规 2 36" xfId="4422"/>
    <cellStyle name="常规 2 37" xfId="4423"/>
    <cellStyle name="常规 2 38" xfId="4424"/>
    <cellStyle name="常规 2 39" xfId="4425"/>
    <cellStyle name="常规 2 4" xfId="4426"/>
    <cellStyle name="常规 2 40" xfId="4427"/>
    <cellStyle name="常规 2 41" xfId="4428"/>
    <cellStyle name="常规 2 42" xfId="4429"/>
    <cellStyle name="常规 2 43" xfId="4430"/>
    <cellStyle name="常规 2 44" xfId="4431"/>
    <cellStyle name="常规 2 45" xfId="4432"/>
    <cellStyle name="常规 2 46" xfId="4433"/>
    <cellStyle name="常规 2 47" xfId="4434"/>
    <cellStyle name="常规 2 48" xfId="4435"/>
    <cellStyle name="常规 2 49" xfId="4436"/>
    <cellStyle name="常规 2 5" xfId="4437"/>
    <cellStyle name="常规 2 50" xfId="4438"/>
    <cellStyle name="常规 2 51" xfId="4439"/>
    <cellStyle name="常规 2 52" xfId="4440"/>
    <cellStyle name="常规 2 53" xfId="4441"/>
    <cellStyle name="常规 2 54" xfId="4442"/>
    <cellStyle name="常规 2 55" xfId="4443"/>
    <cellStyle name="常规 2 56" xfId="4444"/>
    <cellStyle name="常规 2 57" xfId="4445"/>
    <cellStyle name="常规 2 58" xfId="4446"/>
    <cellStyle name="常规 2 59" xfId="4447"/>
    <cellStyle name="常规 2 6" xfId="4448"/>
    <cellStyle name="常规 2 60" xfId="4449"/>
    <cellStyle name="常规 2 61" xfId="4450"/>
    <cellStyle name="常规 2 62" xfId="4451"/>
    <cellStyle name="常规 2 63" xfId="4452"/>
    <cellStyle name="常规 2 64" xfId="4453"/>
    <cellStyle name="常规 2 65" xfId="4454"/>
    <cellStyle name="常规 2 66" xfId="4455"/>
    <cellStyle name="常规 2 67" xfId="4456"/>
    <cellStyle name="常规 2 68" xfId="4457"/>
    <cellStyle name="常规 2 69" xfId="4458"/>
    <cellStyle name="常规 2 7" xfId="4459"/>
    <cellStyle name="常规 2 70" xfId="4460"/>
    <cellStyle name="常规 2 71" xfId="4461"/>
    <cellStyle name="常规 2 72" xfId="4462"/>
    <cellStyle name="常规 2 73" xfId="4463"/>
    <cellStyle name="常规 2 74" xfId="4464"/>
    <cellStyle name="常规 2 75" xfId="4465"/>
    <cellStyle name="常规 2 76" xfId="4466"/>
    <cellStyle name="常规 2 77" xfId="4467"/>
    <cellStyle name="常规 2 78" xfId="4468"/>
    <cellStyle name="常规 2 79" xfId="4469"/>
    <cellStyle name="常规 2 8" xfId="4470"/>
    <cellStyle name="常规 2 80" xfId="4471"/>
    <cellStyle name="常规 2 81" xfId="4472"/>
    <cellStyle name="常规 2 82" xfId="4473"/>
    <cellStyle name="常规 2 83" xfId="4474"/>
    <cellStyle name="常规 2 84" xfId="4475"/>
    <cellStyle name="常规 2 85" xfId="4476"/>
    <cellStyle name="常规 2 86" xfId="4477"/>
    <cellStyle name="常规 2 87" xfId="4478"/>
    <cellStyle name="常规 2 88" xfId="4479"/>
    <cellStyle name="常规 2 89" xfId="4480"/>
    <cellStyle name="常规 2 9" xfId="4481"/>
    <cellStyle name="常规 2 90" xfId="4482"/>
    <cellStyle name="常规 2 91" xfId="4483"/>
    <cellStyle name="常规 2 92" xfId="4484"/>
    <cellStyle name="常规 20" xfId="4485"/>
    <cellStyle name="常规 20 10" xfId="4486"/>
    <cellStyle name="常规 20 10 10" xfId="4487"/>
    <cellStyle name="常规 20 10 11" xfId="4488"/>
    <cellStyle name="常规 20 10 12" xfId="4489"/>
    <cellStyle name="常规 20 10 13" xfId="4490"/>
    <cellStyle name="常规 20 10 14" xfId="4491"/>
    <cellStyle name="常规 20 10 15" xfId="4492"/>
    <cellStyle name="常规 20 10 16" xfId="4493"/>
    <cellStyle name="常规 20 10 17" xfId="4494"/>
    <cellStyle name="常规 20 10 18" xfId="4495"/>
    <cellStyle name="常规 20 10 19" xfId="4496"/>
    <cellStyle name="常规 20 10 2" xfId="4497"/>
    <cellStyle name="常规 20 10 20" xfId="4498"/>
    <cellStyle name="常规 20 10 21" xfId="4499"/>
    <cellStyle name="常规 20 10 22" xfId="4500"/>
    <cellStyle name="常规 20 10 23" xfId="4501"/>
    <cellStyle name="常规 20 10 24" xfId="4502"/>
    <cellStyle name="常规 20 10 25" xfId="4503"/>
    <cellStyle name="常规 20 10 26" xfId="4504"/>
    <cellStyle name="常规 20 10 27" xfId="4505"/>
    <cellStyle name="常规 20 10 28" xfId="4506"/>
    <cellStyle name="常规 20 10 29" xfId="4507"/>
    <cellStyle name="常规 20 10 3" xfId="4508"/>
    <cellStyle name="常规 20 10 30" xfId="4509"/>
    <cellStyle name="常规 20 10 31" xfId="4510"/>
    <cellStyle name="常规 20 10 32" xfId="4511"/>
    <cellStyle name="常规 20 10 33" xfId="4512"/>
    <cellStyle name="常规 20 10 34" xfId="4513"/>
    <cellStyle name="常规 20 10 35" xfId="4514"/>
    <cellStyle name="常规 20 10 36" xfId="4515"/>
    <cellStyle name="常规 20 10 37" xfId="4516"/>
    <cellStyle name="常规 20 10 38" xfId="4517"/>
    <cellStyle name="常规 20 10 39" xfId="4518"/>
    <cellStyle name="常规 20 10 4" xfId="4519"/>
    <cellStyle name="常规 20 10 40" xfId="4520"/>
    <cellStyle name="常规 20 10 41" xfId="4521"/>
    <cellStyle name="常规 20 10 42" xfId="4522"/>
    <cellStyle name="常规 20 10 43" xfId="4523"/>
    <cellStyle name="常规 20 10 44" xfId="4524"/>
    <cellStyle name="常规 20 10 45" xfId="4525"/>
    <cellStyle name="常规 20 10 46" xfId="4526"/>
    <cellStyle name="常规 20 10 47" xfId="4527"/>
    <cellStyle name="常规 20 10 48" xfId="4528"/>
    <cellStyle name="常规 20 10 49" xfId="4529"/>
    <cellStyle name="常规 20 10 5" xfId="4530"/>
    <cellStyle name="常规 20 10 50" xfId="4531"/>
    <cellStyle name="常规 20 10 51" xfId="4532"/>
    <cellStyle name="常规 20 10 52" xfId="4533"/>
    <cellStyle name="常规 20 10 53" xfId="4534"/>
    <cellStyle name="常规 20 10 54" xfId="4535"/>
    <cellStyle name="常规 20 10 55" xfId="4536"/>
    <cellStyle name="常规 20 10 56" xfId="4537"/>
    <cellStyle name="常规 20 10 6" xfId="4538"/>
    <cellStyle name="常规 20 10 7" xfId="4539"/>
    <cellStyle name="常规 20 10 8" xfId="4540"/>
    <cellStyle name="常规 20 10 9" xfId="4541"/>
    <cellStyle name="常规 20 11" xfId="4542"/>
    <cellStyle name="常规 20 11 10" xfId="4543"/>
    <cellStyle name="常规 20 11 11" xfId="4544"/>
    <cellStyle name="常规 20 11 12" xfId="4545"/>
    <cellStyle name="常规 20 11 13" xfId="4546"/>
    <cellStyle name="常规 20 11 14" xfId="4547"/>
    <cellStyle name="常规 20 11 15" xfId="4548"/>
    <cellStyle name="常规 20 11 16" xfId="4549"/>
    <cellStyle name="常规 20 11 17" xfId="4550"/>
    <cellStyle name="常规 20 11 18" xfId="4551"/>
    <cellStyle name="常规 20 11 19" xfId="4552"/>
    <cellStyle name="常规 20 11 2" xfId="4553"/>
    <cellStyle name="常规 20 11 20" xfId="4554"/>
    <cellStyle name="常规 20 11 21" xfId="4555"/>
    <cellStyle name="常规 20 11 22" xfId="4556"/>
    <cellStyle name="常规 20 11 23" xfId="4557"/>
    <cellStyle name="常规 20 11 24" xfId="4558"/>
    <cellStyle name="常规 20 11 25" xfId="4559"/>
    <cellStyle name="常规 20 11 26" xfId="4560"/>
    <cellStyle name="常规 20 11 27" xfId="4561"/>
    <cellStyle name="常规 20 11 28" xfId="4562"/>
    <cellStyle name="常规 20 11 29" xfId="4563"/>
    <cellStyle name="常规 20 11 3" xfId="4564"/>
    <cellStyle name="常规 20 11 30" xfId="4565"/>
    <cellStyle name="常规 20 11 31" xfId="4566"/>
    <cellStyle name="常规 20 11 32" xfId="4567"/>
    <cellStyle name="常规 20 11 33" xfId="4568"/>
    <cellStyle name="常规 20 11 34" xfId="4569"/>
    <cellStyle name="常规 20 11 35" xfId="4570"/>
    <cellStyle name="常规 20 11 36" xfId="4571"/>
    <cellStyle name="常规 20 11 37" xfId="4572"/>
    <cellStyle name="常规 20 11 38" xfId="4573"/>
    <cellStyle name="常规 20 11 39" xfId="4574"/>
    <cellStyle name="常规 20 11 4" xfId="4575"/>
    <cellStyle name="常规 20 11 40" xfId="4576"/>
    <cellStyle name="常规 20 11 41" xfId="4577"/>
    <cellStyle name="常规 20 11 42" xfId="4578"/>
    <cellStyle name="常规 20 11 43" xfId="4579"/>
    <cellStyle name="常规 20 11 44" xfId="4580"/>
    <cellStyle name="常规 20 11 45" xfId="4581"/>
    <cellStyle name="常规 20 11 46" xfId="4582"/>
    <cellStyle name="常规 20 11 47" xfId="4583"/>
    <cellStyle name="常规 20 11 48" xfId="4584"/>
    <cellStyle name="常规 20 11 49" xfId="4585"/>
    <cellStyle name="常规 20 11 5" xfId="4586"/>
    <cellStyle name="常规 20 11 50" xfId="4587"/>
    <cellStyle name="常规 20 11 51" xfId="4588"/>
    <cellStyle name="常规 20 11 52" xfId="4589"/>
    <cellStyle name="常规 20 11 53" xfId="4590"/>
    <cellStyle name="常规 20 11 54" xfId="4591"/>
    <cellStyle name="常规 20 11 55" xfId="4592"/>
    <cellStyle name="常规 20 11 56" xfId="4593"/>
    <cellStyle name="常规 20 11 6" xfId="4594"/>
    <cellStyle name="常规 20 11 7" xfId="4595"/>
    <cellStyle name="常规 20 11 8" xfId="4596"/>
    <cellStyle name="常规 20 11 9" xfId="4597"/>
    <cellStyle name="常规 20 12" xfId="4598"/>
    <cellStyle name="常规 20 12 10" xfId="4599"/>
    <cellStyle name="常规 20 12 11" xfId="4600"/>
    <cellStyle name="常规 20 12 12" xfId="4601"/>
    <cellStyle name="常规 20 12 13" xfId="4602"/>
    <cellStyle name="常规 20 12 14" xfId="4603"/>
    <cellStyle name="常规 20 12 15" xfId="4604"/>
    <cellStyle name="常规 20 12 16" xfId="4605"/>
    <cellStyle name="常规 20 12 17" xfId="4606"/>
    <cellStyle name="常规 20 12 18" xfId="4607"/>
    <cellStyle name="常规 20 12 19" xfId="4608"/>
    <cellStyle name="常规 20 12 2" xfId="4609"/>
    <cellStyle name="常规 20 12 20" xfId="4610"/>
    <cellStyle name="常规 20 12 21" xfId="4611"/>
    <cellStyle name="常规 20 12 22" xfId="4612"/>
    <cellStyle name="常规 20 12 23" xfId="4613"/>
    <cellStyle name="常规 20 12 24" xfId="4614"/>
    <cellStyle name="常规 20 12 25" xfId="4615"/>
    <cellStyle name="常规 20 12 26" xfId="4616"/>
    <cellStyle name="常规 20 12 27" xfId="4617"/>
    <cellStyle name="常规 20 12 28" xfId="4618"/>
    <cellStyle name="常规 20 12 29" xfId="4619"/>
    <cellStyle name="常规 20 12 3" xfId="4620"/>
    <cellStyle name="常规 20 12 30" xfId="4621"/>
    <cellStyle name="常规 20 12 31" xfId="4622"/>
    <cellStyle name="常规 20 12 32" xfId="4623"/>
    <cellStyle name="常规 20 12 33" xfId="4624"/>
    <cellStyle name="常规 20 12 34" xfId="4625"/>
    <cellStyle name="常规 20 12 35" xfId="4626"/>
    <cellStyle name="常规 20 12 36" xfId="4627"/>
    <cellStyle name="常规 20 12 37" xfId="4628"/>
    <cellStyle name="常规 20 12 38" xfId="4629"/>
    <cellStyle name="常规 20 12 39" xfId="4630"/>
    <cellStyle name="常规 20 12 4" xfId="4631"/>
    <cellStyle name="常规 20 12 40" xfId="4632"/>
    <cellStyle name="常规 20 12 41" xfId="4633"/>
    <cellStyle name="常规 20 12 42" xfId="4634"/>
    <cellStyle name="常规 20 12 43" xfId="4635"/>
    <cellStyle name="常规 20 12 44" xfId="4636"/>
    <cellStyle name="常规 20 12 45" xfId="4637"/>
    <cellStyle name="常规 20 12 46" xfId="4638"/>
    <cellStyle name="常规 20 12 47" xfId="4639"/>
    <cellStyle name="常规 20 12 48" xfId="4640"/>
    <cellStyle name="常规 20 12 49" xfId="4641"/>
    <cellStyle name="常规 20 12 5" xfId="4642"/>
    <cellStyle name="常规 20 12 50" xfId="4643"/>
    <cellStyle name="常规 20 12 51" xfId="4644"/>
    <cellStyle name="常规 20 12 52" xfId="4645"/>
    <cellStyle name="常规 20 12 53" xfId="4646"/>
    <cellStyle name="常规 20 12 54" xfId="4647"/>
    <cellStyle name="常规 20 12 55" xfId="4648"/>
    <cellStyle name="常规 20 12 56" xfId="4649"/>
    <cellStyle name="常规 20 12 6" xfId="4650"/>
    <cellStyle name="常规 20 12 7" xfId="4651"/>
    <cellStyle name="常规 20 12 8" xfId="4652"/>
    <cellStyle name="常规 20 12 9" xfId="4653"/>
    <cellStyle name="常规 20 13" xfId="4654"/>
    <cellStyle name="常规 20 13 10" xfId="4655"/>
    <cellStyle name="常规 20 13 11" xfId="4656"/>
    <cellStyle name="常规 20 13 12" xfId="4657"/>
    <cellStyle name="常规 20 13 13" xfId="4658"/>
    <cellStyle name="常规 20 13 14" xfId="4659"/>
    <cellStyle name="常规 20 13 15" xfId="4660"/>
    <cellStyle name="常规 20 13 16" xfId="4661"/>
    <cellStyle name="常规 20 13 17" xfId="4662"/>
    <cellStyle name="常规 20 13 18" xfId="4663"/>
    <cellStyle name="常规 20 13 19" xfId="4664"/>
    <cellStyle name="常规 20 13 2" xfId="4665"/>
    <cellStyle name="常规 20 13 20" xfId="4666"/>
    <cellStyle name="常规 20 13 21" xfId="4667"/>
    <cellStyle name="常规 20 13 22" xfId="4668"/>
    <cellStyle name="常规 20 13 23" xfId="4669"/>
    <cellStyle name="常规 20 13 24" xfId="4670"/>
    <cellStyle name="常规 20 13 25" xfId="4671"/>
    <cellStyle name="常规 20 13 26" xfId="4672"/>
    <cellStyle name="常规 20 13 27" xfId="4673"/>
    <cellStyle name="常规 20 13 28" xfId="4674"/>
    <cellStyle name="常规 20 13 29" xfId="4675"/>
    <cellStyle name="常规 20 13 3" xfId="4676"/>
    <cellStyle name="常规 20 13 30" xfId="4677"/>
    <cellStyle name="常规 20 13 31" xfId="4678"/>
    <cellStyle name="常规 20 13 32" xfId="4679"/>
    <cellStyle name="常规 20 13 33" xfId="4680"/>
    <cellStyle name="常规 20 13 34" xfId="4681"/>
    <cellStyle name="常规 20 13 35" xfId="4682"/>
    <cellStyle name="常规 20 13 36" xfId="4683"/>
    <cellStyle name="常规 20 13 37" xfId="4684"/>
    <cellStyle name="常规 20 13 38" xfId="4685"/>
    <cellStyle name="常规 20 13 39" xfId="4686"/>
    <cellStyle name="常规 20 13 4" xfId="4687"/>
    <cellStyle name="常规 20 13 40" xfId="4688"/>
    <cellStyle name="常规 20 13 41" xfId="4689"/>
    <cellStyle name="常规 20 13 42" xfId="4690"/>
    <cellStyle name="常规 20 13 43" xfId="4691"/>
    <cellStyle name="常规 20 13 44" xfId="4692"/>
    <cellStyle name="常规 20 13 45" xfId="4693"/>
    <cellStyle name="常规 20 13 46" xfId="4694"/>
    <cellStyle name="常规 20 13 47" xfId="4695"/>
    <cellStyle name="常规 20 13 48" xfId="4696"/>
    <cellStyle name="常规 20 13 49" xfId="4697"/>
    <cellStyle name="常规 20 13 5" xfId="4698"/>
    <cellStyle name="常规 20 13 50" xfId="4699"/>
    <cellStyle name="常规 20 13 51" xfId="4700"/>
    <cellStyle name="常规 20 13 52" xfId="4701"/>
    <cellStyle name="常规 20 13 53" xfId="4702"/>
    <cellStyle name="常规 20 13 54" xfId="4703"/>
    <cellStyle name="常规 20 13 55" xfId="4704"/>
    <cellStyle name="常规 20 13 56" xfId="4705"/>
    <cellStyle name="常规 20 13 6" xfId="4706"/>
    <cellStyle name="常规 20 13 7" xfId="4707"/>
    <cellStyle name="常规 20 13 8" xfId="4708"/>
    <cellStyle name="常规 20 13 9" xfId="4709"/>
    <cellStyle name="常规 20 14" xfId="4710"/>
    <cellStyle name="常规 20 14 10" xfId="4711"/>
    <cellStyle name="常规 20 14 11" xfId="4712"/>
    <cellStyle name="常规 20 14 12" xfId="4713"/>
    <cellStyle name="常规 20 14 13" xfId="4714"/>
    <cellStyle name="常规 20 14 14" xfId="4715"/>
    <cellStyle name="常规 20 14 15" xfId="4716"/>
    <cellStyle name="常规 20 14 16" xfId="4717"/>
    <cellStyle name="常规 20 14 17" xfId="4718"/>
    <cellStyle name="常规 20 14 18" xfId="4719"/>
    <cellStyle name="常规 20 14 19" xfId="4720"/>
    <cellStyle name="常规 20 14 2" xfId="4721"/>
    <cellStyle name="常规 20 14 20" xfId="4722"/>
    <cellStyle name="常规 20 14 21" xfId="4723"/>
    <cellStyle name="常规 20 14 22" xfId="4724"/>
    <cellStyle name="常规 20 14 23" xfId="4725"/>
    <cellStyle name="常规 20 14 24" xfId="4726"/>
    <cellStyle name="常规 20 14 25" xfId="4727"/>
    <cellStyle name="常规 20 14 26" xfId="4728"/>
    <cellStyle name="常规 20 14 27" xfId="4729"/>
    <cellStyle name="常规 20 14 28" xfId="4730"/>
    <cellStyle name="常规 20 14 29" xfId="4731"/>
    <cellStyle name="常规 20 14 3" xfId="4732"/>
    <cellStyle name="常规 20 14 30" xfId="4733"/>
    <cellStyle name="常规 20 14 31" xfId="4734"/>
    <cellStyle name="常规 20 14 32" xfId="4735"/>
    <cellStyle name="常规 20 14 33" xfId="4736"/>
    <cellStyle name="常规 20 14 34" xfId="4737"/>
    <cellStyle name="常规 20 14 35" xfId="4738"/>
    <cellStyle name="常规 20 14 36" xfId="4739"/>
    <cellStyle name="常规 20 14 37" xfId="4740"/>
    <cellStyle name="常规 20 14 38" xfId="4741"/>
    <cellStyle name="常规 20 14 39" xfId="4742"/>
    <cellStyle name="常规 20 14 4" xfId="4743"/>
    <cellStyle name="常规 20 14 40" xfId="4744"/>
    <cellStyle name="常规 20 14 41" xfId="4745"/>
    <cellStyle name="常规 20 14 42" xfId="4746"/>
    <cellStyle name="常规 20 14 43" xfId="4747"/>
    <cellStyle name="常规 20 14 44" xfId="4748"/>
    <cellStyle name="常规 20 14 45" xfId="4749"/>
    <cellStyle name="常规 20 14 46" xfId="4750"/>
    <cellStyle name="常规 20 14 47" xfId="4751"/>
    <cellStyle name="常规 20 14 48" xfId="4752"/>
    <cellStyle name="常规 20 14 49" xfId="4753"/>
    <cellStyle name="常规 20 14 5" xfId="4754"/>
    <cellStyle name="常规 20 14 50" xfId="4755"/>
    <cellStyle name="常规 20 14 51" xfId="4756"/>
    <cellStyle name="常规 20 14 52" xfId="4757"/>
    <cellStyle name="常规 20 14 53" xfId="4758"/>
    <cellStyle name="常规 20 14 54" xfId="4759"/>
    <cellStyle name="常规 20 14 55" xfId="4760"/>
    <cellStyle name="常规 20 14 56" xfId="4761"/>
    <cellStyle name="常规 20 14 6" xfId="4762"/>
    <cellStyle name="常规 20 14 7" xfId="4763"/>
    <cellStyle name="常规 20 14 8" xfId="4764"/>
    <cellStyle name="常规 20 14 9" xfId="4765"/>
    <cellStyle name="常规 20 15" xfId="4766"/>
    <cellStyle name="常规 20 15 10" xfId="4767"/>
    <cellStyle name="常规 20 15 11" xfId="4768"/>
    <cellStyle name="常规 20 15 12" xfId="4769"/>
    <cellStyle name="常规 20 15 13" xfId="4770"/>
    <cellStyle name="常规 20 15 14" xfId="4771"/>
    <cellStyle name="常规 20 15 15" xfId="4772"/>
    <cellStyle name="常规 20 15 16" xfId="4773"/>
    <cellStyle name="常规 20 15 17" xfId="4774"/>
    <cellStyle name="常规 20 15 18" xfId="4775"/>
    <cellStyle name="常规 20 15 19" xfId="4776"/>
    <cellStyle name="常规 20 15 2" xfId="4777"/>
    <cellStyle name="常规 20 15 20" xfId="4778"/>
    <cellStyle name="常规 20 15 21" xfId="4779"/>
    <cellStyle name="常规 20 15 22" xfId="4780"/>
    <cellStyle name="常规 20 15 23" xfId="4781"/>
    <cellStyle name="常规 20 15 24" xfId="4782"/>
    <cellStyle name="常规 20 15 25" xfId="4783"/>
    <cellStyle name="常规 20 15 26" xfId="4784"/>
    <cellStyle name="常规 20 15 27" xfId="4785"/>
    <cellStyle name="常规 20 15 28" xfId="4786"/>
    <cellStyle name="常规 20 15 29" xfId="4787"/>
    <cellStyle name="常规 20 15 3" xfId="4788"/>
    <cellStyle name="常规 20 15 30" xfId="4789"/>
    <cellStyle name="常规 20 15 31" xfId="4790"/>
    <cellStyle name="常规 20 15 32" xfId="4791"/>
    <cellStyle name="常规 20 15 33" xfId="4792"/>
    <cellStyle name="常规 20 15 34" xfId="4793"/>
    <cellStyle name="常规 20 15 35" xfId="4794"/>
    <cellStyle name="常规 20 15 36" xfId="4795"/>
    <cellStyle name="常规 20 15 37" xfId="4796"/>
    <cellStyle name="常规 20 15 38" xfId="4797"/>
    <cellStyle name="常规 20 15 39" xfId="4798"/>
    <cellStyle name="常规 20 15 4" xfId="4799"/>
    <cellStyle name="常规 20 15 40" xfId="4800"/>
    <cellStyle name="常规 20 15 41" xfId="4801"/>
    <cellStyle name="常规 20 15 42" xfId="4802"/>
    <cellStyle name="常规 20 15 43" xfId="4803"/>
    <cellStyle name="常规 20 15 44" xfId="4804"/>
    <cellStyle name="常规 20 15 45" xfId="4805"/>
    <cellStyle name="常规 20 15 46" xfId="4806"/>
    <cellStyle name="常规 20 15 47" xfId="4807"/>
    <cellStyle name="常规 20 15 48" xfId="4808"/>
    <cellStyle name="常规 20 15 49" xfId="4809"/>
    <cellStyle name="常规 20 15 5" xfId="4810"/>
    <cellStyle name="常规 20 15 50" xfId="4811"/>
    <cellStyle name="常规 20 15 51" xfId="4812"/>
    <cellStyle name="常规 20 15 52" xfId="4813"/>
    <cellStyle name="常规 20 15 53" xfId="4814"/>
    <cellStyle name="常规 20 15 54" xfId="4815"/>
    <cellStyle name="常规 20 15 55" xfId="4816"/>
    <cellStyle name="常规 20 15 56" xfId="4817"/>
    <cellStyle name="常规 20 15 6" xfId="4818"/>
    <cellStyle name="常规 20 15 7" xfId="4819"/>
    <cellStyle name="常规 20 15 8" xfId="4820"/>
    <cellStyle name="常规 20 15 9" xfId="4821"/>
    <cellStyle name="常规 20 16" xfId="4822"/>
    <cellStyle name="常规 20 16 10" xfId="4823"/>
    <cellStyle name="常规 20 16 11" xfId="4824"/>
    <cellStyle name="常规 20 16 12" xfId="4825"/>
    <cellStyle name="常规 20 16 13" xfId="4826"/>
    <cellStyle name="常规 20 16 14" xfId="4827"/>
    <cellStyle name="常规 20 16 15" xfId="4828"/>
    <cellStyle name="常规 20 16 16" xfId="4829"/>
    <cellStyle name="常规 20 16 17" xfId="4830"/>
    <cellStyle name="常规 20 16 18" xfId="4831"/>
    <cellStyle name="常规 20 16 19" xfId="4832"/>
    <cellStyle name="常规 20 16 2" xfId="4833"/>
    <cellStyle name="常规 20 16 20" xfId="4834"/>
    <cellStyle name="常规 20 16 21" xfId="4835"/>
    <cellStyle name="常规 20 16 22" xfId="4836"/>
    <cellStyle name="常规 20 16 23" xfId="4837"/>
    <cellStyle name="常规 20 16 24" xfId="4838"/>
    <cellStyle name="常规 20 16 25" xfId="4839"/>
    <cellStyle name="常规 20 16 26" xfId="4840"/>
    <cellStyle name="常规 20 16 27" xfId="4841"/>
    <cellStyle name="常规 20 16 28" xfId="4842"/>
    <cellStyle name="常规 20 16 29" xfId="4843"/>
    <cellStyle name="常规 20 16 3" xfId="4844"/>
    <cellStyle name="常规 20 16 30" xfId="4845"/>
    <cellStyle name="常规 20 16 31" xfId="4846"/>
    <cellStyle name="常规 20 16 32" xfId="4847"/>
    <cellStyle name="常规 20 16 33" xfId="4848"/>
    <cellStyle name="常规 20 16 34" xfId="4849"/>
    <cellStyle name="常规 20 16 35" xfId="4850"/>
    <cellStyle name="常规 20 16 36" xfId="4851"/>
    <cellStyle name="常规 20 16 37" xfId="4852"/>
    <cellStyle name="常规 20 16 38" xfId="4853"/>
    <cellStyle name="常规 20 16 39" xfId="4854"/>
    <cellStyle name="常规 20 16 4" xfId="4855"/>
    <cellStyle name="常规 20 16 40" xfId="4856"/>
    <cellStyle name="常规 20 16 41" xfId="4857"/>
    <cellStyle name="常规 20 16 42" xfId="4858"/>
    <cellStyle name="常规 20 16 43" xfId="4859"/>
    <cellStyle name="常规 20 16 44" xfId="4860"/>
    <cellStyle name="常规 20 16 45" xfId="4861"/>
    <cellStyle name="常规 20 16 46" xfId="4862"/>
    <cellStyle name="常规 20 16 47" xfId="4863"/>
    <cellStyle name="常规 20 16 48" xfId="4864"/>
    <cellStyle name="常规 20 16 49" xfId="4865"/>
    <cellStyle name="常规 20 16 5" xfId="4866"/>
    <cellStyle name="常规 20 16 50" xfId="4867"/>
    <cellStyle name="常规 20 16 51" xfId="4868"/>
    <cellStyle name="常规 20 16 52" xfId="4869"/>
    <cellStyle name="常规 20 16 53" xfId="4870"/>
    <cellStyle name="常规 20 16 54" xfId="4871"/>
    <cellStyle name="常规 20 16 55" xfId="4872"/>
    <cellStyle name="常规 20 16 56" xfId="4873"/>
    <cellStyle name="常规 20 16 6" xfId="4874"/>
    <cellStyle name="常规 20 16 7" xfId="4875"/>
    <cellStyle name="常规 20 16 8" xfId="4876"/>
    <cellStyle name="常规 20 16 9" xfId="4877"/>
    <cellStyle name="常规 20 17" xfId="4878"/>
    <cellStyle name="常规 20 17 10" xfId="4879"/>
    <cellStyle name="常规 20 17 11" xfId="4880"/>
    <cellStyle name="常规 20 17 12" xfId="4881"/>
    <cellStyle name="常规 20 17 13" xfId="4882"/>
    <cellStyle name="常规 20 17 14" xfId="4883"/>
    <cellStyle name="常规 20 17 15" xfId="4884"/>
    <cellStyle name="常规 20 17 16" xfId="4885"/>
    <cellStyle name="常规 20 17 17" xfId="4886"/>
    <cellStyle name="常规 20 17 18" xfId="4887"/>
    <cellStyle name="常规 20 17 19" xfId="4888"/>
    <cellStyle name="常规 20 17 2" xfId="4889"/>
    <cellStyle name="常规 20 17 20" xfId="4890"/>
    <cellStyle name="常规 20 17 21" xfId="4891"/>
    <cellStyle name="常规 20 17 22" xfId="4892"/>
    <cellStyle name="常规 20 17 23" xfId="4893"/>
    <cellStyle name="常规 20 17 24" xfId="4894"/>
    <cellStyle name="常规 20 17 25" xfId="4895"/>
    <cellStyle name="常规 20 17 26" xfId="4896"/>
    <cellStyle name="常规 20 17 27" xfId="4897"/>
    <cellStyle name="常规 20 17 28" xfId="4898"/>
    <cellStyle name="常规 20 17 29" xfId="4899"/>
    <cellStyle name="常规 20 17 3" xfId="4900"/>
    <cellStyle name="常规 20 17 30" xfId="4901"/>
    <cellStyle name="常规 20 17 31" xfId="4902"/>
    <cellStyle name="常规 20 17 32" xfId="4903"/>
    <cellStyle name="常规 20 17 33" xfId="4904"/>
    <cellStyle name="常规 20 17 34" xfId="4905"/>
    <cellStyle name="常规 20 17 35" xfId="4906"/>
    <cellStyle name="常规 20 17 36" xfId="4907"/>
    <cellStyle name="常规 20 17 37" xfId="4908"/>
    <cellStyle name="常规 20 17 38" xfId="4909"/>
    <cellStyle name="常规 20 17 39" xfId="4910"/>
    <cellStyle name="常规 20 17 4" xfId="4911"/>
    <cellStyle name="常规 20 17 40" xfId="4912"/>
    <cellStyle name="常规 20 17 41" xfId="4913"/>
    <cellStyle name="常规 20 17 42" xfId="4914"/>
    <cellStyle name="常规 20 17 43" xfId="4915"/>
    <cellStyle name="常规 20 17 44" xfId="4916"/>
    <cellStyle name="常规 20 17 45" xfId="4917"/>
    <cellStyle name="常规 20 17 46" xfId="4918"/>
    <cellStyle name="常规 20 17 47" xfId="4919"/>
    <cellStyle name="常规 20 17 48" xfId="4920"/>
    <cellStyle name="常规 20 17 49" xfId="4921"/>
    <cellStyle name="常规 20 17 5" xfId="4922"/>
    <cellStyle name="常规 20 17 50" xfId="4923"/>
    <cellStyle name="常规 20 17 51" xfId="4924"/>
    <cellStyle name="常规 20 17 52" xfId="4925"/>
    <cellStyle name="常规 20 17 53" xfId="4926"/>
    <cellStyle name="常规 20 17 54" xfId="4927"/>
    <cellStyle name="常规 20 17 55" xfId="4928"/>
    <cellStyle name="常规 20 17 56" xfId="4929"/>
    <cellStyle name="常规 20 17 6" xfId="4930"/>
    <cellStyle name="常规 20 17 7" xfId="4931"/>
    <cellStyle name="常规 20 17 8" xfId="4932"/>
    <cellStyle name="常规 20 17 9" xfId="4933"/>
    <cellStyle name="常规 20 18" xfId="4934"/>
    <cellStyle name="常规 20 18 10" xfId="4935"/>
    <cellStyle name="常规 20 18 11" xfId="4936"/>
    <cellStyle name="常规 20 18 12" xfId="4937"/>
    <cellStyle name="常规 20 18 13" xfId="4938"/>
    <cellStyle name="常规 20 18 14" xfId="4939"/>
    <cellStyle name="常规 20 18 15" xfId="4940"/>
    <cellStyle name="常规 20 18 16" xfId="4941"/>
    <cellStyle name="常规 20 18 17" xfId="4942"/>
    <cellStyle name="常规 20 18 18" xfId="4943"/>
    <cellStyle name="常规 20 18 19" xfId="4944"/>
    <cellStyle name="常规 20 18 2" xfId="4945"/>
    <cellStyle name="常规 20 18 20" xfId="4946"/>
    <cellStyle name="常规 20 18 21" xfId="4947"/>
    <cellStyle name="常规 20 18 22" xfId="4948"/>
    <cellStyle name="常规 20 18 23" xfId="4949"/>
    <cellStyle name="常规 20 18 24" xfId="4950"/>
    <cellStyle name="常规 20 18 25" xfId="4951"/>
    <cellStyle name="常规 20 18 26" xfId="4952"/>
    <cellStyle name="常规 20 18 27" xfId="4953"/>
    <cellStyle name="常规 20 18 28" xfId="4954"/>
    <cellStyle name="常规 20 18 29" xfId="4955"/>
    <cellStyle name="常规 20 18 3" xfId="4956"/>
    <cellStyle name="常规 20 18 30" xfId="4957"/>
    <cellStyle name="常规 20 18 31" xfId="4958"/>
    <cellStyle name="常规 20 18 32" xfId="4959"/>
    <cellStyle name="常规 20 18 33" xfId="4960"/>
    <cellStyle name="常规 20 18 34" xfId="4961"/>
    <cellStyle name="常规 20 18 35" xfId="4962"/>
    <cellStyle name="常规 20 18 36" xfId="4963"/>
    <cellStyle name="常规 20 18 37" xfId="4964"/>
    <cellStyle name="常规 20 18 38" xfId="4965"/>
    <cellStyle name="常规 20 18 39" xfId="4966"/>
    <cellStyle name="常规 20 18 4" xfId="4967"/>
    <cellStyle name="常规 20 18 40" xfId="4968"/>
    <cellStyle name="常规 20 18 41" xfId="4969"/>
    <cellStyle name="常规 20 18 42" xfId="4970"/>
    <cellStyle name="常规 20 18 43" xfId="4971"/>
    <cellStyle name="常规 20 18 44" xfId="4972"/>
    <cellStyle name="常规 20 18 45" xfId="4973"/>
    <cellStyle name="常规 20 18 46" xfId="4974"/>
    <cellStyle name="常规 20 18 47" xfId="4975"/>
    <cellStyle name="常规 20 18 48" xfId="4976"/>
    <cellStyle name="常规 20 18 49" xfId="4977"/>
    <cellStyle name="常规 20 18 5" xfId="4978"/>
    <cellStyle name="常规 20 18 50" xfId="4979"/>
    <cellStyle name="常规 20 18 51" xfId="4980"/>
    <cellStyle name="常规 20 18 52" xfId="4981"/>
    <cellStyle name="常规 20 18 53" xfId="4982"/>
    <cellStyle name="常规 20 18 54" xfId="4983"/>
    <cellStyle name="常规 20 18 55" xfId="4984"/>
    <cellStyle name="常规 20 18 56" xfId="4985"/>
    <cellStyle name="常规 20 18 6" xfId="4986"/>
    <cellStyle name="常规 20 18 7" xfId="4987"/>
    <cellStyle name="常规 20 18 8" xfId="4988"/>
    <cellStyle name="常规 20 18 9" xfId="4989"/>
    <cellStyle name="常规 20 19" xfId="4990"/>
    <cellStyle name="常规 20 2" xfId="4991"/>
    <cellStyle name="常规 20 2 10" xfId="4992"/>
    <cellStyle name="常规 20 2 11" xfId="4993"/>
    <cellStyle name="常规 20 2 12" xfId="4994"/>
    <cellStyle name="常规 20 2 13" xfId="4995"/>
    <cellStyle name="常规 20 2 14" xfId="4996"/>
    <cellStyle name="常规 20 2 15" xfId="4997"/>
    <cellStyle name="常规 20 2 16" xfId="4998"/>
    <cellStyle name="常规 20 2 17" xfId="4999"/>
    <cellStyle name="常规 20 2 18" xfId="5000"/>
    <cellStyle name="常规 20 2 19" xfId="5001"/>
    <cellStyle name="常规 20 2 2" xfId="5002"/>
    <cellStyle name="常规 20 2 20" xfId="5003"/>
    <cellStyle name="常规 20 2 21" xfId="5004"/>
    <cellStyle name="常规 20 2 22" xfId="5005"/>
    <cellStyle name="常规 20 2 23" xfId="5006"/>
    <cellStyle name="常规 20 2 24" xfId="5007"/>
    <cellStyle name="常规 20 2 25" xfId="5008"/>
    <cellStyle name="常规 20 2 26" xfId="5009"/>
    <cellStyle name="常规 20 2 27" xfId="5010"/>
    <cellStyle name="常规 20 2 28" xfId="5011"/>
    <cellStyle name="常规 20 2 29" xfId="5012"/>
    <cellStyle name="常规 20 2 3" xfId="5013"/>
    <cellStyle name="常规 20 2 30" xfId="5014"/>
    <cellStyle name="常规 20 2 31" xfId="5015"/>
    <cellStyle name="常规 20 2 32" xfId="5016"/>
    <cellStyle name="常规 20 2 33" xfId="5017"/>
    <cellStyle name="常规 20 2 34" xfId="5018"/>
    <cellStyle name="常规 20 2 35" xfId="5019"/>
    <cellStyle name="常规 20 2 36" xfId="5020"/>
    <cellStyle name="常规 20 2 37" xfId="5021"/>
    <cellStyle name="常规 20 2 38" xfId="5022"/>
    <cellStyle name="常规 20 2 39" xfId="5023"/>
    <cellStyle name="常规 20 2 4" xfId="5024"/>
    <cellStyle name="常规 20 2 40" xfId="5025"/>
    <cellStyle name="常规 20 2 41" xfId="5026"/>
    <cellStyle name="常规 20 2 42" xfId="5027"/>
    <cellStyle name="常规 20 2 43" xfId="5028"/>
    <cellStyle name="常规 20 2 44" xfId="5029"/>
    <cellStyle name="常规 20 2 45" xfId="5030"/>
    <cellStyle name="常规 20 2 46" xfId="5031"/>
    <cellStyle name="常规 20 2 47" xfId="5032"/>
    <cellStyle name="常规 20 2 48" xfId="5033"/>
    <cellStyle name="常规 20 2 49" xfId="5034"/>
    <cellStyle name="常规 20 2 5" xfId="5035"/>
    <cellStyle name="常规 20 2 50" xfId="5036"/>
    <cellStyle name="常规 20 2 51" xfId="5037"/>
    <cellStyle name="常规 20 2 52" xfId="5038"/>
    <cellStyle name="常规 20 2 53" xfId="5039"/>
    <cellStyle name="常规 20 2 54" xfId="5040"/>
    <cellStyle name="常规 20 2 55" xfId="5041"/>
    <cellStyle name="常规 20 2 56" xfId="5042"/>
    <cellStyle name="常规 20 2 6" xfId="5043"/>
    <cellStyle name="常规 20 2 7" xfId="5044"/>
    <cellStyle name="常规 20 2 8" xfId="5045"/>
    <cellStyle name="常规 20 2 9" xfId="5046"/>
    <cellStyle name="常规 20 20" xfId="5047"/>
    <cellStyle name="常规 20 21" xfId="5048"/>
    <cellStyle name="常规 20 22" xfId="5049"/>
    <cellStyle name="常规 20 23" xfId="5050"/>
    <cellStyle name="常规 20 24" xfId="5051"/>
    <cellStyle name="常规 20 25" xfId="5052"/>
    <cellStyle name="常规 20 26" xfId="5053"/>
    <cellStyle name="常规 20 27" xfId="5054"/>
    <cellStyle name="常规 20 28" xfId="5055"/>
    <cellStyle name="常规 20 29" xfId="5056"/>
    <cellStyle name="常规 20 3" xfId="5057"/>
    <cellStyle name="常规 20 3 10" xfId="5058"/>
    <cellStyle name="常规 20 3 11" xfId="5059"/>
    <cellStyle name="常规 20 3 12" xfId="5060"/>
    <cellStyle name="常规 20 3 13" xfId="5061"/>
    <cellStyle name="常规 20 3 14" xfId="5062"/>
    <cellStyle name="常规 20 3 15" xfId="5063"/>
    <cellStyle name="常规 20 3 16" xfId="5064"/>
    <cellStyle name="常规 20 3 17" xfId="5065"/>
    <cellStyle name="常规 20 3 18" xfId="5066"/>
    <cellStyle name="常规 20 3 19" xfId="5067"/>
    <cellStyle name="常规 20 3 2" xfId="5068"/>
    <cellStyle name="常规 20 3 20" xfId="5069"/>
    <cellStyle name="常规 20 3 21" xfId="5070"/>
    <cellStyle name="常规 20 3 22" xfId="5071"/>
    <cellStyle name="常规 20 3 23" xfId="5072"/>
    <cellStyle name="常规 20 3 24" xfId="5073"/>
    <cellStyle name="常规 20 3 25" xfId="5074"/>
    <cellStyle name="常规 20 3 26" xfId="5075"/>
    <cellStyle name="常规 20 3 27" xfId="5076"/>
    <cellStyle name="常规 20 3 28" xfId="5077"/>
    <cellStyle name="常规 20 3 29" xfId="5078"/>
    <cellStyle name="常规 20 3 3" xfId="5079"/>
    <cellStyle name="常规 20 3 30" xfId="5080"/>
    <cellStyle name="常规 20 3 31" xfId="5081"/>
    <cellStyle name="常规 20 3 32" xfId="5082"/>
    <cellStyle name="常规 20 3 33" xfId="5083"/>
    <cellStyle name="常规 20 3 34" xfId="5084"/>
    <cellStyle name="常规 20 3 35" xfId="5085"/>
    <cellStyle name="常规 20 3 36" xfId="5086"/>
    <cellStyle name="常规 20 3 37" xfId="5087"/>
    <cellStyle name="常规 20 3 38" xfId="5088"/>
    <cellStyle name="常规 20 3 39" xfId="5089"/>
    <cellStyle name="常规 20 3 4" xfId="5090"/>
    <cellStyle name="常规 20 3 40" xfId="5091"/>
    <cellStyle name="常规 20 3 41" xfId="5092"/>
    <cellStyle name="常规 20 3 42" xfId="5093"/>
    <cellStyle name="常规 20 3 43" xfId="5094"/>
    <cellStyle name="常规 20 3 44" xfId="5095"/>
    <cellStyle name="常规 20 3 45" xfId="5096"/>
    <cellStyle name="常规 20 3 46" xfId="5097"/>
    <cellStyle name="常规 20 3 47" xfId="5098"/>
    <cellStyle name="常规 20 3 48" xfId="5099"/>
    <cellStyle name="常规 20 3 49" xfId="5100"/>
    <cellStyle name="常规 20 3 5" xfId="5101"/>
    <cellStyle name="常规 20 3 50" xfId="5102"/>
    <cellStyle name="常规 20 3 51" xfId="5103"/>
    <cellStyle name="常规 20 3 52" xfId="5104"/>
    <cellStyle name="常规 20 3 53" xfId="5105"/>
    <cellStyle name="常规 20 3 54" xfId="5106"/>
    <cellStyle name="常规 20 3 55" xfId="5107"/>
    <cellStyle name="常规 20 3 56" xfId="5108"/>
    <cellStyle name="常规 20 3 6" xfId="5109"/>
    <cellStyle name="常规 20 3 7" xfId="5110"/>
    <cellStyle name="常规 20 3 8" xfId="5111"/>
    <cellStyle name="常规 20 3 9" xfId="5112"/>
    <cellStyle name="常规 20 30" xfId="5113"/>
    <cellStyle name="常规 20 31" xfId="5114"/>
    <cellStyle name="常规 20 32" xfId="5115"/>
    <cellStyle name="常规 20 33" xfId="5116"/>
    <cellStyle name="常规 20 34" xfId="5117"/>
    <cellStyle name="常规 20 35" xfId="5118"/>
    <cellStyle name="常规 20 36" xfId="5119"/>
    <cellStyle name="常规 20 37" xfId="5120"/>
    <cellStyle name="常规 20 38" xfId="5121"/>
    <cellStyle name="常规 20 39" xfId="5122"/>
    <cellStyle name="常规 20 4" xfId="5123"/>
    <cellStyle name="常规 20 4 10" xfId="5124"/>
    <cellStyle name="常规 20 4 11" xfId="5125"/>
    <cellStyle name="常规 20 4 12" xfId="5126"/>
    <cellStyle name="常规 20 4 13" xfId="5127"/>
    <cellStyle name="常规 20 4 14" xfId="5128"/>
    <cellStyle name="常规 20 4 15" xfId="5129"/>
    <cellStyle name="常规 20 4 16" xfId="5130"/>
    <cellStyle name="常规 20 4 17" xfId="5131"/>
    <cellStyle name="常规 20 4 18" xfId="5132"/>
    <cellStyle name="常规 20 4 19" xfId="5133"/>
    <cellStyle name="常规 20 4 2" xfId="5134"/>
    <cellStyle name="常规 20 4 20" xfId="5135"/>
    <cellStyle name="常规 20 4 21" xfId="5136"/>
    <cellStyle name="常规 20 4 22" xfId="5137"/>
    <cellStyle name="常规 20 4 23" xfId="5138"/>
    <cellStyle name="常规 20 4 24" xfId="5139"/>
    <cellStyle name="常规 20 4 25" xfId="5140"/>
    <cellStyle name="常规 20 4 26" xfId="5141"/>
    <cellStyle name="常规 20 4 27" xfId="5142"/>
    <cellStyle name="常规 20 4 28" xfId="5143"/>
    <cellStyle name="常规 20 4 29" xfId="5144"/>
    <cellStyle name="常规 20 4 3" xfId="5145"/>
    <cellStyle name="常规 20 4 30" xfId="5146"/>
    <cellStyle name="常规 20 4 31" xfId="5147"/>
    <cellStyle name="常规 20 4 32" xfId="5148"/>
    <cellStyle name="常规 20 4 33" xfId="5149"/>
    <cellStyle name="常规 20 4 34" xfId="5150"/>
    <cellStyle name="常规 20 4 35" xfId="5151"/>
    <cellStyle name="常规 20 4 36" xfId="5152"/>
    <cellStyle name="常规 20 4 37" xfId="5153"/>
    <cellStyle name="常规 20 4 38" xfId="5154"/>
    <cellStyle name="常规 20 4 39" xfId="5155"/>
    <cellStyle name="常规 20 4 4" xfId="5156"/>
    <cellStyle name="常规 20 4 40" xfId="5157"/>
    <cellStyle name="常规 20 4 41" xfId="5158"/>
    <cellStyle name="常规 20 4 42" xfId="5159"/>
    <cellStyle name="常规 20 4 43" xfId="5160"/>
    <cellStyle name="常规 20 4 44" xfId="5161"/>
    <cellStyle name="常规 20 4 45" xfId="5162"/>
    <cellStyle name="常规 20 4 46" xfId="5163"/>
    <cellStyle name="常规 20 4 47" xfId="5164"/>
    <cellStyle name="常规 20 4 48" xfId="5165"/>
    <cellStyle name="常规 20 4 49" xfId="5166"/>
    <cellStyle name="常规 20 4 5" xfId="5167"/>
    <cellStyle name="常规 20 4 50" xfId="5168"/>
    <cellStyle name="常规 20 4 51" xfId="5169"/>
    <cellStyle name="常规 20 4 52" xfId="5170"/>
    <cellStyle name="常规 20 4 53" xfId="5171"/>
    <cellStyle name="常规 20 4 54" xfId="5172"/>
    <cellStyle name="常规 20 4 55" xfId="5173"/>
    <cellStyle name="常规 20 4 56" xfId="5174"/>
    <cellStyle name="常规 20 4 6" xfId="5175"/>
    <cellStyle name="常规 20 4 7" xfId="5176"/>
    <cellStyle name="常规 20 4 8" xfId="5177"/>
    <cellStyle name="常规 20 4 9" xfId="5178"/>
    <cellStyle name="常规 20 40" xfId="5179"/>
    <cellStyle name="常规 20 41" xfId="5180"/>
    <cellStyle name="常规 20 42" xfId="5181"/>
    <cellStyle name="常规 20 43" xfId="5182"/>
    <cellStyle name="常规 20 44" xfId="5183"/>
    <cellStyle name="常规 20 45" xfId="5184"/>
    <cellStyle name="常规 20 46" xfId="5185"/>
    <cellStyle name="常规 20 47" xfId="5186"/>
    <cellStyle name="常规 20 48" xfId="5187"/>
    <cellStyle name="常规 20 49" xfId="5188"/>
    <cellStyle name="常规 20 5" xfId="5189"/>
    <cellStyle name="常规 20 5 10" xfId="5190"/>
    <cellStyle name="常规 20 5 11" xfId="5191"/>
    <cellStyle name="常规 20 5 12" xfId="5192"/>
    <cellStyle name="常规 20 5 13" xfId="5193"/>
    <cellStyle name="常规 20 5 14" xfId="5194"/>
    <cellStyle name="常规 20 5 15" xfId="5195"/>
    <cellStyle name="常规 20 5 16" xfId="5196"/>
    <cellStyle name="常规 20 5 17" xfId="5197"/>
    <cellStyle name="常规 20 5 18" xfId="5198"/>
    <cellStyle name="常规 20 5 19" xfId="5199"/>
    <cellStyle name="常规 20 5 2" xfId="5200"/>
    <cellStyle name="常规 20 5 20" xfId="5201"/>
    <cellStyle name="常规 20 5 21" xfId="5202"/>
    <cellStyle name="常规 20 5 22" xfId="5203"/>
    <cellStyle name="常规 20 5 23" xfId="5204"/>
    <cellStyle name="常规 20 5 24" xfId="5205"/>
    <cellStyle name="常规 20 5 25" xfId="5206"/>
    <cellStyle name="常规 20 5 26" xfId="5207"/>
    <cellStyle name="常规 20 5 27" xfId="5208"/>
    <cellStyle name="常规 20 5 28" xfId="5209"/>
    <cellStyle name="常规 20 5 29" xfId="5210"/>
    <cellStyle name="常规 20 5 3" xfId="5211"/>
    <cellStyle name="常规 20 5 30" xfId="5212"/>
    <cellStyle name="常规 20 5 31" xfId="5213"/>
    <cellStyle name="常规 20 5 32" xfId="5214"/>
    <cellStyle name="常规 20 5 33" xfId="5215"/>
    <cellStyle name="常规 20 5 34" xfId="5216"/>
    <cellStyle name="常规 20 5 35" xfId="5217"/>
    <cellStyle name="常规 20 5 36" xfId="5218"/>
    <cellStyle name="常规 20 5 37" xfId="5219"/>
    <cellStyle name="常规 20 5 38" xfId="5220"/>
    <cellStyle name="常规 20 5 39" xfId="5221"/>
    <cellStyle name="常规 20 5 4" xfId="5222"/>
    <cellStyle name="常规 20 5 40" xfId="5223"/>
    <cellStyle name="常规 20 5 41" xfId="5224"/>
    <cellStyle name="常规 20 5 42" xfId="5225"/>
    <cellStyle name="常规 20 5 43" xfId="5226"/>
    <cellStyle name="常规 20 5 44" xfId="5227"/>
    <cellStyle name="常规 20 5 45" xfId="5228"/>
    <cellStyle name="常规 20 5 46" xfId="5229"/>
    <cellStyle name="常规 20 5 47" xfId="5230"/>
    <cellStyle name="常规 20 5 48" xfId="5231"/>
    <cellStyle name="常规 20 5 49" xfId="5232"/>
    <cellStyle name="常规 20 5 5" xfId="5233"/>
    <cellStyle name="常规 20 5 50" xfId="5234"/>
    <cellStyle name="常规 20 5 51" xfId="5235"/>
    <cellStyle name="常规 20 5 52" xfId="5236"/>
    <cellStyle name="常规 20 5 53" xfId="5237"/>
    <cellStyle name="常规 20 5 54" xfId="5238"/>
    <cellStyle name="常规 20 5 55" xfId="5239"/>
    <cellStyle name="常规 20 5 56" xfId="5240"/>
    <cellStyle name="常规 20 5 6" xfId="5241"/>
    <cellStyle name="常规 20 5 7" xfId="5242"/>
    <cellStyle name="常规 20 5 8" xfId="5243"/>
    <cellStyle name="常规 20 5 9" xfId="5244"/>
    <cellStyle name="常规 20 50" xfId="5245"/>
    <cellStyle name="常规 20 51" xfId="5246"/>
    <cellStyle name="常规 20 52" xfId="5247"/>
    <cellStyle name="常规 20 53" xfId="5248"/>
    <cellStyle name="常规 20 54" xfId="5249"/>
    <cellStyle name="常规 20 55" xfId="5250"/>
    <cellStyle name="常规 20 56" xfId="5251"/>
    <cellStyle name="常规 20 57" xfId="5252"/>
    <cellStyle name="常规 20 58" xfId="5253"/>
    <cellStyle name="常规 20 59" xfId="5254"/>
    <cellStyle name="常规 20 6" xfId="5255"/>
    <cellStyle name="常规 20 6 10" xfId="5256"/>
    <cellStyle name="常规 20 6 11" xfId="5257"/>
    <cellStyle name="常规 20 6 12" xfId="5258"/>
    <cellStyle name="常规 20 6 13" xfId="5259"/>
    <cellStyle name="常规 20 6 14" xfId="5260"/>
    <cellStyle name="常规 20 6 15" xfId="5261"/>
    <cellStyle name="常规 20 6 16" xfId="5262"/>
    <cellStyle name="常规 20 6 17" xfId="5263"/>
    <cellStyle name="常规 20 6 18" xfId="5264"/>
    <cellStyle name="常规 20 6 19" xfId="5265"/>
    <cellStyle name="常规 20 6 2" xfId="5266"/>
    <cellStyle name="常规 20 6 20" xfId="5267"/>
    <cellStyle name="常规 20 6 21" xfId="5268"/>
    <cellStyle name="常规 20 6 22" xfId="5269"/>
    <cellStyle name="常规 20 6 23" xfId="5270"/>
    <cellStyle name="常规 20 6 24" xfId="5271"/>
    <cellStyle name="常规 20 6 25" xfId="5272"/>
    <cellStyle name="常规 20 6 26" xfId="5273"/>
    <cellStyle name="常规 20 6 27" xfId="5274"/>
    <cellStyle name="常规 20 6 28" xfId="5275"/>
    <cellStyle name="常规 20 6 29" xfId="5276"/>
    <cellStyle name="常规 20 6 3" xfId="5277"/>
    <cellStyle name="常规 20 6 30" xfId="5278"/>
    <cellStyle name="常规 20 6 31" xfId="5279"/>
    <cellStyle name="常规 20 6 32" xfId="5280"/>
    <cellStyle name="常规 20 6 33" xfId="5281"/>
    <cellStyle name="常规 20 6 34" xfId="5282"/>
    <cellStyle name="常规 20 6 35" xfId="5283"/>
    <cellStyle name="常规 20 6 36" xfId="5284"/>
    <cellStyle name="常规 20 6 37" xfId="5285"/>
    <cellStyle name="常规 20 6 38" xfId="5286"/>
    <cellStyle name="常规 20 6 39" xfId="5287"/>
    <cellStyle name="常规 20 6 4" xfId="5288"/>
    <cellStyle name="常规 20 6 40" xfId="5289"/>
    <cellStyle name="常规 20 6 41" xfId="5290"/>
    <cellStyle name="常规 20 6 42" xfId="5291"/>
    <cellStyle name="常规 20 6 43" xfId="5292"/>
    <cellStyle name="常规 20 6 44" xfId="5293"/>
    <cellStyle name="常规 20 6 45" xfId="5294"/>
    <cellStyle name="常规 20 6 46" xfId="5295"/>
    <cellStyle name="常规 20 6 47" xfId="5296"/>
    <cellStyle name="常规 20 6 48" xfId="5297"/>
    <cellStyle name="常规 20 6 49" xfId="5298"/>
    <cellStyle name="常规 20 6 5" xfId="5299"/>
    <cellStyle name="常规 20 6 50" xfId="5300"/>
    <cellStyle name="常规 20 6 51" xfId="5301"/>
    <cellStyle name="常规 20 6 52" xfId="5302"/>
    <cellStyle name="常规 20 6 53" xfId="5303"/>
    <cellStyle name="常规 20 6 54" xfId="5304"/>
    <cellStyle name="常规 20 6 55" xfId="5305"/>
    <cellStyle name="常规 20 6 56" xfId="5306"/>
    <cellStyle name="常规 20 6 6" xfId="5307"/>
    <cellStyle name="常规 20 6 7" xfId="5308"/>
    <cellStyle name="常规 20 6 8" xfId="5309"/>
    <cellStyle name="常规 20 6 9" xfId="5310"/>
    <cellStyle name="常规 20 60" xfId="5311"/>
    <cellStyle name="常规 20 61" xfId="5312"/>
    <cellStyle name="常规 20 62" xfId="5313"/>
    <cellStyle name="常规 20 63" xfId="5314"/>
    <cellStyle name="常规 20 64" xfId="5315"/>
    <cellStyle name="常规 20 65" xfId="5316"/>
    <cellStyle name="常规 20 66" xfId="5317"/>
    <cellStyle name="常规 20 67" xfId="5318"/>
    <cellStyle name="常规 20 68" xfId="5319"/>
    <cellStyle name="常规 20 69" xfId="5320"/>
    <cellStyle name="常规 20 7" xfId="5321"/>
    <cellStyle name="常规 20 7 10" xfId="5322"/>
    <cellStyle name="常规 20 7 11" xfId="5323"/>
    <cellStyle name="常规 20 7 12" xfId="5324"/>
    <cellStyle name="常规 20 7 13" xfId="5325"/>
    <cellStyle name="常规 20 7 14" xfId="5326"/>
    <cellStyle name="常规 20 7 15" xfId="5327"/>
    <cellStyle name="常规 20 7 16" xfId="5328"/>
    <cellStyle name="常规 20 7 17" xfId="5329"/>
    <cellStyle name="常规 20 7 18" xfId="5330"/>
    <cellStyle name="常规 20 7 19" xfId="5331"/>
    <cellStyle name="常规 20 7 2" xfId="5332"/>
    <cellStyle name="常规 20 7 20" xfId="5333"/>
    <cellStyle name="常规 20 7 21" xfId="5334"/>
    <cellStyle name="常规 20 7 22" xfId="5335"/>
    <cellStyle name="常规 20 7 23" xfId="5336"/>
    <cellStyle name="常规 20 7 24" xfId="5337"/>
    <cellStyle name="常规 20 7 25" xfId="5338"/>
    <cellStyle name="常规 20 7 26" xfId="5339"/>
    <cellStyle name="常规 20 7 27" xfId="5340"/>
    <cellStyle name="常规 20 7 28" xfId="5341"/>
    <cellStyle name="常规 20 7 29" xfId="5342"/>
    <cellStyle name="常规 20 7 3" xfId="5343"/>
    <cellStyle name="常规 20 7 30" xfId="5344"/>
    <cellStyle name="常规 20 7 31" xfId="5345"/>
    <cellStyle name="常规 20 7 32" xfId="5346"/>
    <cellStyle name="常规 20 7 33" xfId="5347"/>
    <cellStyle name="常规 20 7 34" xfId="5348"/>
    <cellStyle name="常规 20 7 35" xfId="5349"/>
    <cellStyle name="常规 20 7 36" xfId="5350"/>
    <cellStyle name="常规 20 7 37" xfId="5351"/>
    <cellStyle name="常规 20 7 38" xfId="5352"/>
    <cellStyle name="常规 20 7 39" xfId="5353"/>
    <cellStyle name="常规 20 7 4" xfId="5354"/>
    <cellStyle name="常规 20 7 40" xfId="5355"/>
    <cellStyle name="常规 20 7 41" xfId="5356"/>
    <cellStyle name="常规 20 7 42" xfId="5357"/>
    <cellStyle name="常规 20 7 43" xfId="5358"/>
    <cellStyle name="常规 20 7 44" xfId="5359"/>
    <cellStyle name="常规 20 7 45" xfId="5360"/>
    <cellStyle name="常规 20 7 46" xfId="5361"/>
    <cellStyle name="常规 20 7 47" xfId="5362"/>
    <cellStyle name="常规 20 7 48" xfId="5363"/>
    <cellStyle name="常规 20 7 49" xfId="5364"/>
    <cellStyle name="常规 20 7 5" xfId="5365"/>
    <cellStyle name="常规 20 7 50" xfId="5366"/>
    <cellStyle name="常规 20 7 51" xfId="5367"/>
    <cellStyle name="常规 20 7 52" xfId="5368"/>
    <cellStyle name="常规 20 7 53" xfId="5369"/>
    <cellStyle name="常规 20 7 54" xfId="5370"/>
    <cellStyle name="常规 20 7 55" xfId="5371"/>
    <cellStyle name="常规 20 7 56" xfId="5372"/>
    <cellStyle name="常规 20 7 6" xfId="5373"/>
    <cellStyle name="常规 20 7 7" xfId="5374"/>
    <cellStyle name="常规 20 7 8" xfId="5375"/>
    <cellStyle name="常规 20 7 9" xfId="5376"/>
    <cellStyle name="常规 20 70" xfId="5377"/>
    <cellStyle name="常规 20 71" xfId="5378"/>
    <cellStyle name="常规 20 72" xfId="5379"/>
    <cellStyle name="常规 20 73" xfId="5380"/>
    <cellStyle name="常规 20 8" xfId="5381"/>
    <cellStyle name="常规 20 8 10" xfId="5382"/>
    <cellStyle name="常规 20 8 11" xfId="5383"/>
    <cellStyle name="常规 20 8 12" xfId="5384"/>
    <cellStyle name="常规 20 8 13" xfId="5385"/>
    <cellStyle name="常规 20 8 14" xfId="5386"/>
    <cellStyle name="常规 20 8 15" xfId="5387"/>
    <cellStyle name="常规 20 8 16" xfId="5388"/>
    <cellStyle name="常规 20 8 17" xfId="5389"/>
    <cellStyle name="常规 20 8 18" xfId="5390"/>
    <cellStyle name="常规 20 8 19" xfId="5391"/>
    <cellStyle name="常规 20 8 2" xfId="5392"/>
    <cellStyle name="常规 20 8 20" xfId="5393"/>
    <cellStyle name="常规 20 8 21" xfId="5394"/>
    <cellStyle name="常规 20 8 22" xfId="5395"/>
    <cellStyle name="常规 20 8 23" xfId="5396"/>
    <cellStyle name="常规 20 8 24" xfId="5397"/>
    <cellStyle name="常规 20 8 25" xfId="5398"/>
    <cellStyle name="常规 20 8 26" xfId="5399"/>
    <cellStyle name="常规 20 8 27" xfId="5400"/>
    <cellStyle name="常规 20 8 28" xfId="5401"/>
    <cellStyle name="常规 20 8 29" xfId="5402"/>
    <cellStyle name="常规 20 8 3" xfId="5403"/>
    <cellStyle name="常规 20 8 30" xfId="5404"/>
    <cellStyle name="常规 20 8 31" xfId="5405"/>
    <cellStyle name="常规 20 8 32" xfId="5406"/>
    <cellStyle name="常规 20 8 33" xfId="5407"/>
    <cellStyle name="常规 20 8 34" xfId="5408"/>
    <cellStyle name="常规 20 8 35" xfId="5409"/>
    <cellStyle name="常规 20 8 36" xfId="5410"/>
    <cellStyle name="常规 20 8 37" xfId="5411"/>
    <cellStyle name="常规 20 8 38" xfId="5412"/>
    <cellStyle name="常规 20 8 39" xfId="5413"/>
    <cellStyle name="常规 20 8 4" xfId="5414"/>
    <cellStyle name="常规 20 8 40" xfId="5415"/>
    <cellStyle name="常规 20 8 41" xfId="5416"/>
    <cellStyle name="常规 20 8 42" xfId="5417"/>
    <cellStyle name="常规 20 8 43" xfId="5418"/>
    <cellStyle name="常规 20 8 44" xfId="5419"/>
    <cellStyle name="常规 20 8 45" xfId="5420"/>
    <cellStyle name="常规 20 8 46" xfId="5421"/>
    <cellStyle name="常规 20 8 47" xfId="5422"/>
    <cellStyle name="常规 20 8 48" xfId="5423"/>
    <cellStyle name="常规 20 8 49" xfId="5424"/>
    <cellStyle name="常规 20 8 5" xfId="5425"/>
    <cellStyle name="常规 20 8 50" xfId="5426"/>
    <cellStyle name="常规 20 8 51" xfId="5427"/>
    <cellStyle name="常规 20 8 52" xfId="5428"/>
    <cellStyle name="常规 20 8 53" xfId="5429"/>
    <cellStyle name="常规 20 8 54" xfId="5430"/>
    <cellStyle name="常规 20 8 55" xfId="5431"/>
    <cellStyle name="常规 20 8 56" xfId="5432"/>
    <cellStyle name="常规 20 8 6" xfId="5433"/>
    <cellStyle name="常规 20 8 7" xfId="5434"/>
    <cellStyle name="常规 20 8 8" xfId="5435"/>
    <cellStyle name="常规 20 8 9" xfId="5436"/>
    <cellStyle name="常规 20 9" xfId="5437"/>
    <cellStyle name="常规 20 9 10" xfId="5438"/>
    <cellStyle name="常规 20 9 11" xfId="5439"/>
    <cellStyle name="常规 20 9 12" xfId="5440"/>
    <cellStyle name="常规 20 9 13" xfId="5441"/>
    <cellStyle name="常规 20 9 14" xfId="5442"/>
    <cellStyle name="常规 20 9 15" xfId="5443"/>
    <cellStyle name="常规 20 9 16" xfId="5444"/>
    <cellStyle name="常规 20 9 17" xfId="5445"/>
    <cellStyle name="常规 20 9 18" xfId="5446"/>
    <cellStyle name="常规 20 9 19" xfId="5447"/>
    <cellStyle name="常规 20 9 2" xfId="5448"/>
    <cellStyle name="常规 20 9 20" xfId="5449"/>
    <cellStyle name="常规 20 9 21" xfId="5450"/>
    <cellStyle name="常规 20 9 22" xfId="5451"/>
    <cellStyle name="常规 20 9 23" xfId="5452"/>
    <cellStyle name="常规 20 9 24" xfId="5453"/>
    <cellStyle name="常规 20 9 25" xfId="5454"/>
    <cellStyle name="常规 20 9 26" xfId="5455"/>
    <cellStyle name="常规 20 9 27" xfId="5456"/>
    <cellStyle name="常规 20 9 28" xfId="5457"/>
    <cellStyle name="常规 20 9 29" xfId="5458"/>
    <cellStyle name="常规 20 9 3" xfId="5459"/>
    <cellStyle name="常规 20 9 30" xfId="5460"/>
    <cellStyle name="常规 20 9 31" xfId="5461"/>
    <cellStyle name="常规 20 9 32" xfId="5462"/>
    <cellStyle name="常规 20 9 33" xfId="5463"/>
    <cellStyle name="常规 20 9 34" xfId="5464"/>
    <cellStyle name="常规 20 9 35" xfId="5465"/>
    <cellStyle name="常规 20 9 36" xfId="5466"/>
    <cellStyle name="常规 20 9 37" xfId="5467"/>
    <cellStyle name="常规 20 9 38" xfId="5468"/>
    <cellStyle name="常规 20 9 39" xfId="5469"/>
    <cellStyle name="常规 20 9 4" xfId="5470"/>
    <cellStyle name="常规 20 9 40" xfId="5471"/>
    <cellStyle name="常规 20 9 41" xfId="5472"/>
    <cellStyle name="常规 20 9 42" xfId="5473"/>
    <cellStyle name="常规 20 9 43" xfId="5474"/>
    <cellStyle name="常规 20 9 44" xfId="5475"/>
    <cellStyle name="常规 20 9 45" xfId="5476"/>
    <cellStyle name="常规 20 9 46" xfId="5477"/>
    <cellStyle name="常规 20 9 47" xfId="5478"/>
    <cellStyle name="常规 20 9 48" xfId="5479"/>
    <cellStyle name="常规 20 9 49" xfId="5480"/>
    <cellStyle name="常规 20 9 5" xfId="5481"/>
    <cellStyle name="常规 20 9 50" xfId="5482"/>
    <cellStyle name="常规 20 9 51" xfId="5483"/>
    <cellStyle name="常规 20 9 52" xfId="5484"/>
    <cellStyle name="常规 20 9 53" xfId="5485"/>
    <cellStyle name="常规 20 9 54" xfId="5486"/>
    <cellStyle name="常规 20 9 55" xfId="5487"/>
    <cellStyle name="常规 20 9 56" xfId="5488"/>
    <cellStyle name="常规 20 9 6" xfId="5489"/>
    <cellStyle name="常规 20 9 7" xfId="5490"/>
    <cellStyle name="常规 20 9 8" xfId="5491"/>
    <cellStyle name="常规 20 9 9" xfId="5492"/>
    <cellStyle name="常规 21" xfId="5493"/>
    <cellStyle name="常规 21 10" xfId="5494"/>
    <cellStyle name="常规 21 10 10" xfId="5495"/>
    <cellStyle name="常规 21 10 11" xfId="5496"/>
    <cellStyle name="常规 21 10 12" xfId="5497"/>
    <cellStyle name="常规 21 10 13" xfId="5498"/>
    <cellStyle name="常规 21 10 14" xfId="5499"/>
    <cellStyle name="常规 21 10 15" xfId="5500"/>
    <cellStyle name="常规 21 10 16" xfId="5501"/>
    <cellStyle name="常规 21 10 17" xfId="5502"/>
    <cellStyle name="常规 21 10 18" xfId="5503"/>
    <cellStyle name="常规 21 10 19" xfId="5504"/>
    <cellStyle name="常规 21 10 2" xfId="5505"/>
    <cellStyle name="常规 21 10 20" xfId="5506"/>
    <cellStyle name="常规 21 10 21" xfId="5507"/>
    <cellStyle name="常规 21 10 22" xfId="5508"/>
    <cellStyle name="常规 21 10 23" xfId="5509"/>
    <cellStyle name="常规 21 10 24" xfId="5510"/>
    <cellStyle name="常规 21 10 25" xfId="5511"/>
    <cellStyle name="常规 21 10 26" xfId="5512"/>
    <cellStyle name="常规 21 10 27" xfId="5513"/>
    <cellStyle name="常规 21 10 28" xfId="5514"/>
    <cellStyle name="常规 21 10 29" xfId="5515"/>
    <cellStyle name="常规 21 10 3" xfId="5516"/>
    <cellStyle name="常规 21 10 30" xfId="5517"/>
    <cellStyle name="常规 21 10 31" xfId="5518"/>
    <cellStyle name="常规 21 10 32" xfId="5519"/>
    <cellStyle name="常规 21 10 33" xfId="5520"/>
    <cellStyle name="常规 21 10 34" xfId="5521"/>
    <cellStyle name="常规 21 10 35" xfId="5522"/>
    <cellStyle name="常规 21 10 36" xfId="5523"/>
    <cellStyle name="常规 21 10 37" xfId="5524"/>
    <cellStyle name="常规 21 10 38" xfId="5525"/>
    <cellStyle name="常规 21 10 39" xfId="5526"/>
    <cellStyle name="常规 21 10 4" xfId="5527"/>
    <cellStyle name="常规 21 10 40" xfId="5528"/>
    <cellStyle name="常规 21 10 41" xfId="5529"/>
    <cellStyle name="常规 21 10 42" xfId="5530"/>
    <cellStyle name="常规 21 10 43" xfId="5531"/>
    <cellStyle name="常规 21 10 44" xfId="5532"/>
    <cellStyle name="常规 21 10 45" xfId="5533"/>
    <cellStyle name="常规 21 10 46" xfId="5534"/>
    <cellStyle name="常规 21 10 47" xfId="5535"/>
    <cellStyle name="常规 21 10 48" xfId="5536"/>
    <cellStyle name="常规 21 10 49" xfId="5537"/>
    <cellStyle name="常规 21 10 5" xfId="5538"/>
    <cellStyle name="常规 21 10 50" xfId="5539"/>
    <cellStyle name="常规 21 10 51" xfId="5540"/>
    <cellStyle name="常规 21 10 52" xfId="5541"/>
    <cellStyle name="常规 21 10 53" xfId="5542"/>
    <cellStyle name="常规 21 10 54" xfId="5543"/>
    <cellStyle name="常规 21 10 55" xfId="5544"/>
    <cellStyle name="常规 21 10 56" xfId="5545"/>
    <cellStyle name="常规 21 10 6" xfId="5546"/>
    <cellStyle name="常规 21 10 7" xfId="5547"/>
    <cellStyle name="常规 21 10 8" xfId="5548"/>
    <cellStyle name="常规 21 10 9" xfId="5549"/>
    <cellStyle name="常规 21 11" xfId="5550"/>
    <cellStyle name="常规 21 11 10" xfId="5551"/>
    <cellStyle name="常规 21 11 11" xfId="5552"/>
    <cellStyle name="常规 21 11 12" xfId="5553"/>
    <cellStyle name="常规 21 11 13" xfId="5554"/>
    <cellStyle name="常规 21 11 14" xfId="5555"/>
    <cellStyle name="常规 21 11 15" xfId="5556"/>
    <cellStyle name="常规 21 11 16" xfId="5557"/>
    <cellStyle name="常规 21 11 17" xfId="5558"/>
    <cellStyle name="常规 21 11 18" xfId="5559"/>
    <cellStyle name="常规 21 11 19" xfId="5560"/>
    <cellStyle name="常规 21 11 2" xfId="5561"/>
    <cellStyle name="常规 21 11 20" xfId="5562"/>
    <cellStyle name="常规 21 11 21" xfId="5563"/>
    <cellStyle name="常规 21 11 22" xfId="5564"/>
    <cellStyle name="常规 21 11 23" xfId="5565"/>
    <cellStyle name="常规 21 11 24" xfId="5566"/>
    <cellStyle name="常规 21 11 25" xfId="5567"/>
    <cellStyle name="常规 21 11 26" xfId="5568"/>
    <cellStyle name="常规 21 11 27" xfId="5569"/>
    <cellStyle name="常规 21 11 28" xfId="5570"/>
    <cellStyle name="常规 21 11 29" xfId="5571"/>
    <cellStyle name="常规 21 11 3" xfId="5572"/>
    <cellStyle name="常规 21 11 30" xfId="5573"/>
    <cellStyle name="常规 21 11 31" xfId="5574"/>
    <cellStyle name="常规 21 11 32" xfId="5575"/>
    <cellStyle name="常规 21 11 33" xfId="5576"/>
    <cellStyle name="常规 21 11 34" xfId="5577"/>
    <cellStyle name="常规 21 11 35" xfId="5578"/>
    <cellStyle name="常规 21 11 36" xfId="5579"/>
    <cellStyle name="常规 21 11 37" xfId="5580"/>
    <cellStyle name="常规 21 11 38" xfId="5581"/>
    <cellStyle name="常规 21 11 39" xfId="5582"/>
    <cellStyle name="常规 21 11 4" xfId="5583"/>
    <cellStyle name="常规 21 11 40" xfId="5584"/>
    <cellStyle name="常规 21 11 41" xfId="5585"/>
    <cellStyle name="常规 21 11 42" xfId="5586"/>
    <cellStyle name="常规 21 11 43" xfId="5587"/>
    <cellStyle name="常规 21 11 44" xfId="5588"/>
    <cellStyle name="常规 21 11 45" xfId="5589"/>
    <cellStyle name="常规 21 11 46" xfId="5590"/>
    <cellStyle name="常规 21 11 47" xfId="5591"/>
    <cellStyle name="常规 21 11 48" xfId="5592"/>
    <cellStyle name="常规 21 11 49" xfId="5593"/>
    <cellStyle name="常规 21 11 5" xfId="5594"/>
    <cellStyle name="常规 21 11 50" xfId="5595"/>
    <cellStyle name="常规 21 11 51" xfId="5596"/>
    <cellStyle name="常规 21 11 52" xfId="5597"/>
    <cellStyle name="常规 21 11 53" xfId="5598"/>
    <cellStyle name="常规 21 11 54" xfId="5599"/>
    <cellStyle name="常规 21 11 55" xfId="5600"/>
    <cellStyle name="常规 21 11 56" xfId="5601"/>
    <cellStyle name="常规 21 11 6" xfId="5602"/>
    <cellStyle name="常规 21 11 7" xfId="5603"/>
    <cellStyle name="常规 21 11 8" xfId="5604"/>
    <cellStyle name="常规 21 11 9" xfId="5605"/>
    <cellStyle name="常规 21 12" xfId="5606"/>
    <cellStyle name="常规 21 12 10" xfId="5607"/>
    <cellStyle name="常规 21 12 11" xfId="5608"/>
    <cellStyle name="常规 21 12 12" xfId="5609"/>
    <cellStyle name="常规 21 12 13" xfId="5610"/>
    <cellStyle name="常规 21 12 14" xfId="5611"/>
    <cellStyle name="常规 21 12 15" xfId="5612"/>
    <cellStyle name="常规 21 12 16" xfId="5613"/>
    <cellStyle name="常规 21 12 17" xfId="5614"/>
    <cellStyle name="常规 21 12 18" xfId="5615"/>
    <cellStyle name="常规 21 12 19" xfId="5616"/>
    <cellStyle name="常规 21 12 2" xfId="5617"/>
    <cellStyle name="常规 21 12 20" xfId="5618"/>
    <cellStyle name="常规 21 12 21" xfId="5619"/>
    <cellStyle name="常规 21 12 22" xfId="5620"/>
    <cellStyle name="常规 21 12 23" xfId="5621"/>
    <cellStyle name="常规 21 12 24" xfId="5622"/>
    <cellStyle name="常规 21 12 25" xfId="5623"/>
    <cellStyle name="常规 21 12 26" xfId="5624"/>
    <cellStyle name="常规 21 12 27" xfId="5625"/>
    <cellStyle name="常规 21 12 28" xfId="5626"/>
    <cellStyle name="常规 21 12 29" xfId="5627"/>
    <cellStyle name="常规 21 12 3" xfId="5628"/>
    <cellStyle name="常规 21 12 30" xfId="5629"/>
    <cellStyle name="常规 21 12 31" xfId="5630"/>
    <cellStyle name="常规 21 12 32" xfId="5631"/>
    <cellStyle name="常规 21 12 33" xfId="5632"/>
    <cellStyle name="常规 21 12 34" xfId="5633"/>
    <cellStyle name="常规 21 12 35" xfId="5634"/>
    <cellStyle name="常规 21 12 36" xfId="5635"/>
    <cellStyle name="常规 21 12 37" xfId="5636"/>
    <cellStyle name="常规 21 12 38" xfId="5637"/>
    <cellStyle name="常规 21 12 39" xfId="5638"/>
    <cellStyle name="常规 21 12 4" xfId="5639"/>
    <cellStyle name="常规 21 12 40" xfId="5640"/>
    <cellStyle name="常规 21 12 41" xfId="5641"/>
    <cellStyle name="常规 21 12 42" xfId="5642"/>
    <cellStyle name="常规 21 12 43" xfId="5643"/>
    <cellStyle name="常规 21 12 44" xfId="5644"/>
    <cellStyle name="常规 21 12 45" xfId="5645"/>
    <cellStyle name="常规 21 12 46" xfId="5646"/>
    <cellStyle name="常规 21 12 47" xfId="5647"/>
    <cellStyle name="常规 21 12 48" xfId="5648"/>
    <cellStyle name="常规 21 12 49" xfId="5649"/>
    <cellStyle name="常规 21 12 5" xfId="5650"/>
    <cellStyle name="常规 21 12 50" xfId="5651"/>
    <cellStyle name="常规 21 12 51" xfId="5652"/>
    <cellStyle name="常规 21 12 52" xfId="5653"/>
    <cellStyle name="常规 21 12 53" xfId="5654"/>
    <cellStyle name="常规 21 12 54" xfId="5655"/>
    <cellStyle name="常规 21 12 55" xfId="5656"/>
    <cellStyle name="常规 21 12 56" xfId="5657"/>
    <cellStyle name="常规 21 12 6" xfId="5658"/>
    <cellStyle name="常规 21 12 7" xfId="5659"/>
    <cellStyle name="常规 21 12 8" xfId="5660"/>
    <cellStyle name="常规 21 12 9" xfId="5661"/>
    <cellStyle name="常规 21 13" xfId="5662"/>
    <cellStyle name="常规 21 13 10" xfId="5663"/>
    <cellStyle name="常规 21 13 11" xfId="5664"/>
    <cellStyle name="常规 21 13 12" xfId="5665"/>
    <cellStyle name="常规 21 13 13" xfId="5666"/>
    <cellStyle name="常规 21 13 14" xfId="5667"/>
    <cellStyle name="常规 21 13 15" xfId="5668"/>
    <cellStyle name="常规 21 13 16" xfId="5669"/>
    <cellStyle name="常规 21 13 17" xfId="5670"/>
    <cellStyle name="常规 21 13 18" xfId="5671"/>
    <cellStyle name="常规 21 13 19" xfId="5672"/>
    <cellStyle name="常规 21 13 2" xfId="5673"/>
    <cellStyle name="常规 21 13 20" xfId="5674"/>
    <cellStyle name="常规 21 13 21" xfId="5675"/>
    <cellStyle name="常规 21 13 22" xfId="5676"/>
    <cellStyle name="常规 21 13 23" xfId="5677"/>
    <cellStyle name="常规 21 13 24" xfId="5678"/>
    <cellStyle name="常规 21 13 25" xfId="5679"/>
    <cellStyle name="常规 21 13 26" xfId="5680"/>
    <cellStyle name="常规 21 13 27" xfId="5681"/>
    <cellStyle name="常规 21 13 28" xfId="5682"/>
    <cellStyle name="常规 21 13 29" xfId="5683"/>
    <cellStyle name="常规 21 13 3" xfId="5684"/>
    <cellStyle name="常规 21 13 30" xfId="5685"/>
    <cellStyle name="常规 21 13 31" xfId="5686"/>
    <cellStyle name="常规 21 13 32" xfId="5687"/>
    <cellStyle name="常规 21 13 33" xfId="5688"/>
    <cellStyle name="常规 21 13 34" xfId="5689"/>
    <cellStyle name="常规 21 13 35" xfId="5690"/>
    <cellStyle name="常规 21 13 36" xfId="5691"/>
    <cellStyle name="常规 21 13 37" xfId="5692"/>
    <cellStyle name="常规 21 13 38" xfId="5693"/>
    <cellStyle name="常规 21 13 39" xfId="5694"/>
    <cellStyle name="常规 21 13 4" xfId="5695"/>
    <cellStyle name="常规 21 13 40" xfId="5696"/>
    <cellStyle name="常规 21 13 41" xfId="5697"/>
    <cellStyle name="常规 21 13 42" xfId="5698"/>
    <cellStyle name="常规 21 13 43" xfId="5699"/>
    <cellStyle name="常规 21 13 44" xfId="5700"/>
    <cellStyle name="常规 21 13 45" xfId="5701"/>
    <cellStyle name="常规 21 13 46" xfId="5702"/>
    <cellStyle name="常规 21 13 47" xfId="5703"/>
    <cellStyle name="常规 21 13 48" xfId="5704"/>
    <cellStyle name="常规 21 13 49" xfId="5705"/>
    <cellStyle name="常规 21 13 5" xfId="5706"/>
    <cellStyle name="常规 21 13 50" xfId="5707"/>
    <cellStyle name="常规 21 13 51" xfId="5708"/>
    <cellStyle name="常规 21 13 52" xfId="5709"/>
    <cellStyle name="常规 21 13 53" xfId="5710"/>
    <cellStyle name="常规 21 13 54" xfId="5711"/>
    <cellStyle name="常规 21 13 55" xfId="5712"/>
    <cellStyle name="常规 21 13 56" xfId="5713"/>
    <cellStyle name="常规 21 13 6" xfId="5714"/>
    <cellStyle name="常规 21 13 7" xfId="5715"/>
    <cellStyle name="常规 21 13 8" xfId="5716"/>
    <cellStyle name="常规 21 13 9" xfId="5717"/>
    <cellStyle name="常规 21 14" xfId="5718"/>
    <cellStyle name="常规 21 14 10" xfId="5719"/>
    <cellStyle name="常规 21 14 11" xfId="5720"/>
    <cellStyle name="常规 21 14 12" xfId="5721"/>
    <cellStyle name="常规 21 14 13" xfId="5722"/>
    <cellStyle name="常规 21 14 14" xfId="5723"/>
    <cellStyle name="常规 21 14 15" xfId="5724"/>
    <cellStyle name="常规 21 14 16" xfId="5725"/>
    <cellStyle name="常规 21 14 17" xfId="5726"/>
    <cellStyle name="常规 21 14 18" xfId="5727"/>
    <cellStyle name="常规 21 14 19" xfId="5728"/>
    <cellStyle name="常规 21 14 2" xfId="5729"/>
    <cellStyle name="常规 21 14 20" xfId="5730"/>
    <cellStyle name="常规 21 14 21" xfId="5731"/>
    <cellStyle name="常规 21 14 22" xfId="5732"/>
    <cellStyle name="常规 21 14 23" xfId="5733"/>
    <cellStyle name="常规 21 14 24" xfId="5734"/>
    <cellStyle name="常规 21 14 25" xfId="5735"/>
    <cellStyle name="常规 21 14 26" xfId="5736"/>
    <cellStyle name="常规 21 14 27" xfId="5737"/>
    <cellStyle name="常规 21 14 28" xfId="5738"/>
    <cellStyle name="常规 21 14 29" xfId="5739"/>
    <cellStyle name="常规 21 14 3" xfId="5740"/>
    <cellStyle name="常规 21 14 30" xfId="5741"/>
    <cellStyle name="常规 21 14 31" xfId="5742"/>
    <cellStyle name="常规 21 14 32" xfId="5743"/>
    <cellStyle name="常规 21 14 33" xfId="5744"/>
    <cellStyle name="常规 21 14 34" xfId="5745"/>
    <cellStyle name="常规 21 14 35" xfId="5746"/>
    <cellStyle name="常规 21 14 36" xfId="5747"/>
    <cellStyle name="常规 21 14 37" xfId="5748"/>
    <cellStyle name="常规 21 14 38" xfId="5749"/>
    <cellStyle name="常规 21 14 39" xfId="5750"/>
    <cellStyle name="常规 21 14 4" xfId="5751"/>
    <cellStyle name="常规 21 14 40" xfId="5752"/>
    <cellStyle name="常规 21 14 41" xfId="5753"/>
    <cellStyle name="常规 21 14 42" xfId="5754"/>
    <cellStyle name="常规 21 14 43" xfId="5755"/>
    <cellStyle name="常规 21 14 44" xfId="5756"/>
    <cellStyle name="常规 21 14 45" xfId="5757"/>
    <cellStyle name="常规 21 14 46" xfId="5758"/>
    <cellStyle name="常规 21 14 47" xfId="5759"/>
    <cellStyle name="常规 21 14 48" xfId="5760"/>
    <cellStyle name="常规 21 14 49" xfId="5761"/>
    <cellStyle name="常规 21 14 5" xfId="5762"/>
    <cellStyle name="常规 21 14 50" xfId="5763"/>
    <cellStyle name="常规 21 14 51" xfId="5764"/>
    <cellStyle name="常规 21 14 52" xfId="5765"/>
    <cellStyle name="常规 21 14 53" xfId="5766"/>
    <cellStyle name="常规 21 14 54" xfId="5767"/>
    <cellStyle name="常规 21 14 55" xfId="5768"/>
    <cellStyle name="常规 21 14 56" xfId="5769"/>
    <cellStyle name="常规 21 14 6" xfId="5770"/>
    <cellStyle name="常规 21 14 7" xfId="5771"/>
    <cellStyle name="常规 21 14 8" xfId="5772"/>
    <cellStyle name="常规 21 14 9" xfId="5773"/>
    <cellStyle name="常规 21 15" xfId="5774"/>
    <cellStyle name="常规 21 15 10" xfId="5775"/>
    <cellStyle name="常规 21 15 11" xfId="5776"/>
    <cellStyle name="常规 21 15 12" xfId="5777"/>
    <cellStyle name="常规 21 15 13" xfId="5778"/>
    <cellStyle name="常规 21 15 14" xfId="5779"/>
    <cellStyle name="常规 21 15 15" xfId="5780"/>
    <cellStyle name="常规 21 15 16" xfId="5781"/>
    <cellStyle name="常规 21 15 17" xfId="5782"/>
    <cellStyle name="常规 21 15 18" xfId="5783"/>
    <cellStyle name="常规 21 15 19" xfId="5784"/>
    <cellStyle name="常规 21 15 2" xfId="5785"/>
    <cellStyle name="常规 21 15 20" xfId="5786"/>
    <cellStyle name="常规 21 15 21" xfId="5787"/>
    <cellStyle name="常规 21 15 22" xfId="5788"/>
    <cellStyle name="常规 21 15 23" xfId="5789"/>
    <cellStyle name="常规 21 15 24" xfId="5790"/>
    <cellStyle name="常规 21 15 25" xfId="5791"/>
    <cellStyle name="常规 21 15 26" xfId="5792"/>
    <cellStyle name="常规 21 15 27" xfId="5793"/>
    <cellStyle name="常规 21 15 28" xfId="5794"/>
    <cellStyle name="常规 21 15 29" xfId="5795"/>
    <cellStyle name="常规 21 15 3" xfId="5796"/>
    <cellStyle name="常规 21 15 30" xfId="5797"/>
    <cellStyle name="常规 21 15 31" xfId="5798"/>
    <cellStyle name="常规 21 15 32" xfId="5799"/>
    <cellStyle name="常规 21 15 33" xfId="5800"/>
    <cellStyle name="常规 21 15 34" xfId="5801"/>
    <cellStyle name="常规 21 15 35" xfId="5802"/>
    <cellStyle name="常规 21 15 36" xfId="5803"/>
    <cellStyle name="常规 21 15 37" xfId="5804"/>
    <cellStyle name="常规 21 15 38" xfId="5805"/>
    <cellStyle name="常规 21 15 39" xfId="5806"/>
    <cellStyle name="常规 21 15 4" xfId="5807"/>
    <cellStyle name="常规 21 15 40" xfId="5808"/>
    <cellStyle name="常规 21 15 41" xfId="5809"/>
    <cellStyle name="常规 21 15 42" xfId="5810"/>
    <cellStyle name="常规 21 15 43" xfId="5811"/>
    <cellStyle name="常规 21 15 44" xfId="5812"/>
    <cellStyle name="常规 21 15 45" xfId="5813"/>
    <cellStyle name="常规 21 15 46" xfId="5814"/>
    <cellStyle name="常规 21 15 47" xfId="5815"/>
    <cellStyle name="常规 21 15 48" xfId="5816"/>
    <cellStyle name="常规 21 15 49" xfId="5817"/>
    <cellStyle name="常规 21 15 5" xfId="5818"/>
    <cellStyle name="常规 21 15 50" xfId="5819"/>
    <cellStyle name="常规 21 15 51" xfId="5820"/>
    <cellStyle name="常规 21 15 52" xfId="5821"/>
    <cellStyle name="常规 21 15 53" xfId="5822"/>
    <cellStyle name="常规 21 15 54" xfId="5823"/>
    <cellStyle name="常规 21 15 55" xfId="5824"/>
    <cellStyle name="常规 21 15 56" xfId="5825"/>
    <cellStyle name="常规 21 15 6" xfId="5826"/>
    <cellStyle name="常规 21 15 7" xfId="5827"/>
    <cellStyle name="常规 21 15 8" xfId="5828"/>
    <cellStyle name="常规 21 15 9" xfId="5829"/>
    <cellStyle name="常规 21 16" xfId="5830"/>
    <cellStyle name="常规 21 16 10" xfId="5831"/>
    <cellStyle name="常规 21 16 11" xfId="5832"/>
    <cellStyle name="常规 21 16 12" xfId="5833"/>
    <cellStyle name="常规 21 16 13" xfId="5834"/>
    <cellStyle name="常规 21 16 14" xfId="5835"/>
    <cellStyle name="常规 21 16 15" xfId="5836"/>
    <cellStyle name="常规 21 16 16" xfId="5837"/>
    <cellStyle name="常规 21 16 17" xfId="5838"/>
    <cellStyle name="常规 21 16 18" xfId="5839"/>
    <cellStyle name="常规 21 16 19" xfId="5840"/>
    <cellStyle name="常规 21 16 2" xfId="5841"/>
    <cellStyle name="常规 21 16 20" xfId="5842"/>
    <cellStyle name="常规 21 16 21" xfId="5843"/>
    <cellStyle name="常规 21 16 22" xfId="5844"/>
    <cellStyle name="常规 21 16 23" xfId="5845"/>
    <cellStyle name="常规 21 16 24" xfId="5846"/>
    <cellStyle name="常规 21 16 25" xfId="5847"/>
    <cellStyle name="常规 21 16 26" xfId="5848"/>
    <cellStyle name="常规 21 16 27" xfId="5849"/>
    <cellStyle name="常规 21 16 28" xfId="5850"/>
    <cellStyle name="常规 21 16 29" xfId="5851"/>
    <cellStyle name="常规 21 16 3" xfId="5852"/>
    <cellStyle name="常规 21 16 30" xfId="5853"/>
    <cellStyle name="常规 21 16 31" xfId="5854"/>
    <cellStyle name="常规 21 16 32" xfId="5855"/>
    <cellStyle name="常规 21 16 33" xfId="5856"/>
    <cellStyle name="常规 21 16 34" xfId="5857"/>
    <cellStyle name="常规 21 16 35" xfId="5858"/>
    <cellStyle name="常规 21 16 36" xfId="5859"/>
    <cellStyle name="常规 21 16 37" xfId="5860"/>
    <cellStyle name="常规 21 16 38" xfId="5861"/>
    <cellStyle name="常规 21 16 39" xfId="5862"/>
    <cellStyle name="常规 21 16 4" xfId="5863"/>
    <cellStyle name="常规 21 16 40" xfId="5864"/>
    <cellStyle name="常规 21 16 41" xfId="5865"/>
    <cellStyle name="常规 21 16 42" xfId="5866"/>
    <cellStyle name="常规 21 16 43" xfId="5867"/>
    <cellStyle name="常规 21 16 44" xfId="5868"/>
    <cellStyle name="常规 21 16 45" xfId="5869"/>
    <cellStyle name="常规 21 16 46" xfId="5870"/>
    <cellStyle name="常规 21 16 47" xfId="5871"/>
    <cellStyle name="常规 21 16 48" xfId="5872"/>
    <cellStyle name="常规 21 16 49" xfId="5873"/>
    <cellStyle name="常规 21 16 5" xfId="5874"/>
    <cellStyle name="常规 21 16 50" xfId="5875"/>
    <cellStyle name="常规 21 16 51" xfId="5876"/>
    <cellStyle name="常规 21 16 52" xfId="5877"/>
    <cellStyle name="常规 21 16 53" xfId="5878"/>
    <cellStyle name="常规 21 16 54" xfId="5879"/>
    <cellStyle name="常规 21 16 55" xfId="5880"/>
    <cellStyle name="常规 21 16 56" xfId="5881"/>
    <cellStyle name="常规 21 16 6" xfId="5882"/>
    <cellStyle name="常规 21 16 7" xfId="5883"/>
    <cellStyle name="常规 21 16 8" xfId="5884"/>
    <cellStyle name="常规 21 16 9" xfId="5885"/>
    <cellStyle name="常规 21 17" xfId="5886"/>
    <cellStyle name="常规 21 17 10" xfId="5887"/>
    <cellStyle name="常规 21 17 11" xfId="5888"/>
    <cellStyle name="常规 21 17 12" xfId="5889"/>
    <cellStyle name="常规 21 17 13" xfId="5890"/>
    <cellStyle name="常规 21 17 14" xfId="5891"/>
    <cellStyle name="常规 21 17 15" xfId="5892"/>
    <cellStyle name="常规 21 17 16" xfId="5893"/>
    <cellStyle name="常规 21 17 17" xfId="5894"/>
    <cellStyle name="常规 21 17 18" xfId="5895"/>
    <cellStyle name="常规 21 17 19" xfId="5896"/>
    <cellStyle name="常规 21 17 2" xfId="5897"/>
    <cellStyle name="常规 21 17 20" xfId="5898"/>
    <cellStyle name="常规 21 17 21" xfId="5899"/>
    <cellStyle name="常规 21 17 22" xfId="5900"/>
    <cellStyle name="常规 21 17 23" xfId="5901"/>
    <cellStyle name="常规 21 17 24" xfId="5902"/>
    <cellStyle name="常规 21 17 25" xfId="5903"/>
    <cellStyle name="常规 21 17 26" xfId="5904"/>
    <cellStyle name="常规 21 17 27" xfId="5905"/>
    <cellStyle name="常规 21 17 28" xfId="5906"/>
    <cellStyle name="常规 21 17 29" xfId="5907"/>
    <cellStyle name="常规 21 17 3" xfId="5908"/>
    <cellStyle name="常规 21 17 30" xfId="5909"/>
    <cellStyle name="常规 21 17 31" xfId="5910"/>
    <cellStyle name="常规 21 17 32" xfId="5911"/>
    <cellStyle name="常规 21 17 33" xfId="5912"/>
    <cellStyle name="常规 21 17 34" xfId="5913"/>
    <cellStyle name="常规 21 17 35" xfId="5914"/>
    <cellStyle name="常规 21 17 36" xfId="5915"/>
    <cellStyle name="常规 21 17 37" xfId="5916"/>
    <cellStyle name="常规 21 17 38" xfId="5917"/>
    <cellStyle name="常规 21 17 39" xfId="5918"/>
    <cellStyle name="常规 21 17 4" xfId="5919"/>
    <cellStyle name="常规 21 17 40" xfId="5920"/>
    <cellStyle name="常规 21 17 41" xfId="5921"/>
    <cellStyle name="常规 21 17 42" xfId="5922"/>
    <cellStyle name="常规 21 17 43" xfId="5923"/>
    <cellStyle name="常规 21 17 44" xfId="5924"/>
    <cellStyle name="常规 21 17 45" xfId="5925"/>
    <cellStyle name="常规 21 17 46" xfId="5926"/>
    <cellStyle name="常规 21 17 47" xfId="5927"/>
    <cellStyle name="常规 21 17 48" xfId="5928"/>
    <cellStyle name="常规 21 17 49" xfId="5929"/>
    <cellStyle name="常规 21 17 5" xfId="5930"/>
    <cellStyle name="常规 21 17 50" xfId="5931"/>
    <cellStyle name="常规 21 17 51" xfId="5932"/>
    <cellStyle name="常规 21 17 52" xfId="5933"/>
    <cellStyle name="常规 21 17 53" xfId="5934"/>
    <cellStyle name="常规 21 17 54" xfId="5935"/>
    <cellStyle name="常规 21 17 55" xfId="5936"/>
    <cellStyle name="常规 21 17 56" xfId="5937"/>
    <cellStyle name="常规 21 17 6" xfId="5938"/>
    <cellStyle name="常规 21 17 7" xfId="5939"/>
    <cellStyle name="常规 21 17 8" xfId="5940"/>
    <cellStyle name="常规 21 17 9" xfId="5941"/>
    <cellStyle name="常规 21 18" xfId="5942"/>
    <cellStyle name="常规 21 18 10" xfId="5943"/>
    <cellStyle name="常规 21 18 11" xfId="5944"/>
    <cellStyle name="常规 21 18 12" xfId="5945"/>
    <cellStyle name="常规 21 18 13" xfId="5946"/>
    <cellStyle name="常规 21 18 14" xfId="5947"/>
    <cellStyle name="常规 21 18 15" xfId="5948"/>
    <cellStyle name="常规 21 18 16" xfId="5949"/>
    <cellStyle name="常规 21 18 17" xfId="5950"/>
    <cellStyle name="常规 21 18 18" xfId="5951"/>
    <cellStyle name="常规 21 18 19" xfId="5952"/>
    <cellStyle name="常规 21 18 2" xfId="5953"/>
    <cellStyle name="常规 21 18 20" xfId="5954"/>
    <cellStyle name="常规 21 18 21" xfId="5955"/>
    <cellStyle name="常规 21 18 22" xfId="5956"/>
    <cellStyle name="常规 21 18 23" xfId="5957"/>
    <cellStyle name="常规 21 18 24" xfId="5958"/>
    <cellStyle name="常规 21 18 25" xfId="5959"/>
    <cellStyle name="常规 21 18 26" xfId="5960"/>
    <cellStyle name="常规 21 18 27" xfId="5961"/>
    <cellStyle name="常规 21 18 28" xfId="5962"/>
    <cellStyle name="常规 21 18 29" xfId="5963"/>
    <cellStyle name="常规 21 18 3" xfId="5964"/>
    <cellStyle name="常规 21 18 30" xfId="5965"/>
    <cellStyle name="常规 21 18 31" xfId="5966"/>
    <cellStyle name="常规 21 18 32" xfId="5967"/>
    <cellStyle name="常规 21 18 33" xfId="5968"/>
    <cellStyle name="常规 21 18 34" xfId="5969"/>
    <cellStyle name="常规 21 18 35" xfId="5970"/>
    <cellStyle name="常规 21 18 36" xfId="5971"/>
    <cellStyle name="常规 21 18 37" xfId="5972"/>
    <cellStyle name="常规 21 18 38" xfId="5973"/>
    <cellStyle name="常规 21 18 39" xfId="5974"/>
    <cellStyle name="常规 21 18 4" xfId="5975"/>
    <cellStyle name="常规 21 18 40" xfId="5976"/>
    <cellStyle name="常规 21 18 41" xfId="5977"/>
    <cellStyle name="常规 21 18 42" xfId="5978"/>
    <cellStyle name="常规 21 18 43" xfId="5979"/>
    <cellStyle name="常规 21 18 44" xfId="5980"/>
    <cellStyle name="常规 21 18 45" xfId="5981"/>
    <cellStyle name="常规 21 18 46" xfId="5982"/>
    <cellStyle name="常规 21 18 47" xfId="5983"/>
    <cellStyle name="常规 21 18 48" xfId="5984"/>
    <cellStyle name="常规 21 18 49" xfId="5985"/>
    <cellStyle name="常规 21 18 5" xfId="5986"/>
    <cellStyle name="常规 21 18 50" xfId="5987"/>
    <cellStyle name="常规 21 18 51" xfId="5988"/>
    <cellStyle name="常规 21 18 52" xfId="5989"/>
    <cellStyle name="常规 21 18 53" xfId="5990"/>
    <cellStyle name="常规 21 18 54" xfId="5991"/>
    <cellStyle name="常规 21 18 55" xfId="5992"/>
    <cellStyle name="常规 21 18 56" xfId="5993"/>
    <cellStyle name="常规 21 18 6" xfId="5994"/>
    <cellStyle name="常规 21 18 7" xfId="5995"/>
    <cellStyle name="常规 21 18 8" xfId="5996"/>
    <cellStyle name="常规 21 18 9" xfId="5997"/>
    <cellStyle name="常规 21 19" xfId="5998"/>
    <cellStyle name="常规 21 2" xfId="5999"/>
    <cellStyle name="常规 21 2 10" xfId="6000"/>
    <cellStyle name="常规 21 2 11" xfId="6001"/>
    <cellStyle name="常规 21 2 12" xfId="6002"/>
    <cellStyle name="常规 21 2 13" xfId="6003"/>
    <cellStyle name="常规 21 2 14" xfId="6004"/>
    <cellStyle name="常规 21 2 15" xfId="6005"/>
    <cellStyle name="常规 21 2 16" xfId="6006"/>
    <cellStyle name="常规 21 2 17" xfId="6007"/>
    <cellStyle name="常规 21 2 18" xfId="6008"/>
    <cellStyle name="常规 21 2 19" xfId="6009"/>
    <cellStyle name="常规 21 2 2" xfId="6010"/>
    <cellStyle name="常规 21 2 20" xfId="6011"/>
    <cellStyle name="常规 21 2 21" xfId="6012"/>
    <cellStyle name="常规 21 2 22" xfId="6013"/>
    <cellStyle name="常规 21 2 23" xfId="6014"/>
    <cellStyle name="常规 21 2 24" xfId="6015"/>
    <cellStyle name="常规 21 2 25" xfId="6016"/>
    <cellStyle name="常规 21 2 26" xfId="6017"/>
    <cellStyle name="常规 21 2 27" xfId="6018"/>
    <cellStyle name="常规 21 2 28" xfId="6019"/>
    <cellStyle name="常规 21 2 29" xfId="6020"/>
    <cellStyle name="常规 21 2 3" xfId="6021"/>
    <cellStyle name="常规 21 2 30" xfId="6022"/>
    <cellStyle name="常规 21 2 31" xfId="6023"/>
    <cellStyle name="常规 21 2 32" xfId="6024"/>
    <cellStyle name="常规 21 2 33" xfId="6025"/>
    <cellStyle name="常规 21 2 34" xfId="6026"/>
    <cellStyle name="常规 21 2 35" xfId="6027"/>
    <cellStyle name="常规 21 2 36" xfId="6028"/>
    <cellStyle name="常规 21 2 37" xfId="6029"/>
    <cellStyle name="常规 21 2 38" xfId="6030"/>
    <cellStyle name="常规 21 2 39" xfId="6031"/>
    <cellStyle name="常规 21 2 4" xfId="6032"/>
    <cellStyle name="常规 21 2 40" xfId="6033"/>
    <cellStyle name="常规 21 2 41" xfId="6034"/>
    <cellStyle name="常规 21 2 42" xfId="6035"/>
    <cellStyle name="常规 21 2 43" xfId="6036"/>
    <cellStyle name="常规 21 2 44" xfId="6037"/>
    <cellStyle name="常规 21 2 45" xfId="6038"/>
    <cellStyle name="常规 21 2 46" xfId="6039"/>
    <cellStyle name="常规 21 2 47" xfId="6040"/>
    <cellStyle name="常规 21 2 48" xfId="6041"/>
    <cellStyle name="常规 21 2 49" xfId="6042"/>
    <cellStyle name="常规 21 2 5" xfId="6043"/>
    <cellStyle name="常规 21 2 50" xfId="6044"/>
    <cellStyle name="常规 21 2 51" xfId="6045"/>
    <cellStyle name="常规 21 2 52" xfId="6046"/>
    <cellStyle name="常规 21 2 53" xfId="6047"/>
    <cellStyle name="常规 21 2 54" xfId="6048"/>
    <cellStyle name="常规 21 2 55" xfId="6049"/>
    <cellStyle name="常规 21 2 56" xfId="6050"/>
    <cellStyle name="常规 21 2 6" xfId="6051"/>
    <cellStyle name="常规 21 2 7" xfId="6052"/>
    <cellStyle name="常规 21 2 8" xfId="6053"/>
    <cellStyle name="常规 21 2 9" xfId="6054"/>
    <cellStyle name="常规 21 20" xfId="6055"/>
    <cellStyle name="常规 21 21" xfId="6056"/>
    <cellStyle name="常规 21 22" xfId="6057"/>
    <cellStyle name="常规 21 23" xfId="6058"/>
    <cellStyle name="常规 21 24" xfId="6059"/>
    <cellStyle name="常规 21 25" xfId="6060"/>
    <cellStyle name="常规 21 26" xfId="6061"/>
    <cellStyle name="常规 21 27" xfId="6062"/>
    <cellStyle name="常规 21 28" xfId="6063"/>
    <cellStyle name="常规 21 29" xfId="6064"/>
    <cellStyle name="常规 21 3" xfId="6065"/>
    <cellStyle name="常规 21 3 10" xfId="6066"/>
    <cellStyle name="常规 21 3 11" xfId="6067"/>
    <cellStyle name="常规 21 3 12" xfId="6068"/>
    <cellStyle name="常规 21 3 13" xfId="6069"/>
    <cellStyle name="常规 21 3 14" xfId="6070"/>
    <cellStyle name="常规 21 3 15" xfId="6071"/>
    <cellStyle name="常规 21 3 16" xfId="6072"/>
    <cellStyle name="常规 21 3 17" xfId="6073"/>
    <cellStyle name="常规 21 3 18" xfId="6074"/>
    <cellStyle name="常规 21 3 19" xfId="6075"/>
    <cellStyle name="常规 21 3 2" xfId="6076"/>
    <cellStyle name="常规 21 3 20" xfId="6077"/>
    <cellStyle name="常规 21 3 21" xfId="6078"/>
    <cellStyle name="常规 21 3 22" xfId="6079"/>
    <cellStyle name="常规 21 3 23" xfId="6080"/>
    <cellStyle name="常规 21 3 24" xfId="6081"/>
    <cellStyle name="常规 21 3 25" xfId="6082"/>
    <cellStyle name="常规 21 3 26" xfId="6083"/>
    <cellStyle name="常规 21 3 27" xfId="6084"/>
    <cellStyle name="常规 21 3 28" xfId="6085"/>
    <cellStyle name="常规 21 3 29" xfId="6086"/>
    <cellStyle name="常规 21 3 3" xfId="6087"/>
    <cellStyle name="常规 21 3 30" xfId="6088"/>
    <cellStyle name="常规 21 3 31" xfId="6089"/>
    <cellStyle name="常规 21 3 32" xfId="6090"/>
    <cellStyle name="常规 21 3 33" xfId="6091"/>
    <cellStyle name="常规 21 3 34" xfId="6092"/>
    <cellStyle name="常规 21 3 35" xfId="6093"/>
    <cellStyle name="常规 21 3 36" xfId="6094"/>
    <cellStyle name="常规 21 3 37" xfId="6095"/>
    <cellStyle name="常规 21 3 38" xfId="6096"/>
    <cellStyle name="常规 21 3 39" xfId="6097"/>
    <cellStyle name="常规 21 3 4" xfId="6098"/>
    <cellStyle name="常规 21 3 40" xfId="6099"/>
    <cellStyle name="常规 21 3 41" xfId="6100"/>
    <cellStyle name="常规 21 3 42" xfId="6101"/>
    <cellStyle name="常规 21 3 43" xfId="6102"/>
    <cellStyle name="常规 21 3 44" xfId="6103"/>
    <cellStyle name="常规 21 3 45" xfId="6104"/>
    <cellStyle name="常规 21 3 46" xfId="6105"/>
    <cellStyle name="常规 21 3 47" xfId="6106"/>
    <cellStyle name="常规 21 3 48" xfId="6107"/>
    <cellStyle name="常规 21 3 49" xfId="6108"/>
    <cellStyle name="常规 21 3 5" xfId="6109"/>
    <cellStyle name="常规 21 3 50" xfId="6110"/>
    <cellStyle name="常规 21 3 51" xfId="6111"/>
    <cellStyle name="常规 21 3 52" xfId="6112"/>
    <cellStyle name="常规 21 3 53" xfId="6113"/>
    <cellStyle name="常规 21 3 54" xfId="6114"/>
    <cellStyle name="常规 21 3 55" xfId="6115"/>
    <cellStyle name="常规 21 3 56" xfId="6116"/>
    <cellStyle name="常规 21 3 6" xfId="6117"/>
    <cellStyle name="常规 21 3 7" xfId="6118"/>
    <cellStyle name="常规 21 3 8" xfId="6119"/>
    <cellStyle name="常规 21 3 9" xfId="6120"/>
    <cellStyle name="常规 21 30" xfId="6121"/>
    <cellStyle name="常规 21 31" xfId="6122"/>
    <cellStyle name="常规 21 32" xfId="6123"/>
    <cellStyle name="常规 21 33" xfId="6124"/>
    <cellStyle name="常规 21 34" xfId="6125"/>
    <cellStyle name="常规 21 35" xfId="6126"/>
    <cellStyle name="常规 21 36" xfId="6127"/>
    <cellStyle name="常规 21 37" xfId="6128"/>
    <cellStyle name="常规 21 38" xfId="6129"/>
    <cellStyle name="常规 21 39" xfId="6130"/>
    <cellStyle name="常规 21 4" xfId="6131"/>
    <cellStyle name="常规 21 4 10" xfId="6132"/>
    <cellStyle name="常规 21 4 11" xfId="6133"/>
    <cellStyle name="常规 21 4 12" xfId="6134"/>
    <cellStyle name="常规 21 4 13" xfId="6135"/>
    <cellStyle name="常规 21 4 14" xfId="6136"/>
    <cellStyle name="常规 21 4 15" xfId="6137"/>
    <cellStyle name="常规 21 4 16" xfId="6138"/>
    <cellStyle name="常规 21 4 17" xfId="6139"/>
    <cellStyle name="常规 21 4 18" xfId="6140"/>
    <cellStyle name="常规 21 4 19" xfId="6141"/>
    <cellStyle name="常规 21 4 2" xfId="6142"/>
    <cellStyle name="常规 21 4 20" xfId="6143"/>
    <cellStyle name="常规 21 4 21" xfId="6144"/>
    <cellStyle name="常规 21 4 22" xfId="6145"/>
    <cellStyle name="常规 21 4 23" xfId="6146"/>
    <cellStyle name="常规 21 4 24" xfId="6147"/>
    <cellStyle name="常规 21 4 25" xfId="6148"/>
    <cellStyle name="常规 21 4 26" xfId="6149"/>
    <cellStyle name="常规 21 4 27" xfId="6150"/>
    <cellStyle name="常规 21 4 28" xfId="6151"/>
    <cellStyle name="常规 21 4 29" xfId="6152"/>
    <cellStyle name="常规 21 4 3" xfId="6153"/>
    <cellStyle name="常规 21 4 30" xfId="6154"/>
    <cellStyle name="常规 21 4 31" xfId="6155"/>
    <cellStyle name="常规 21 4 32" xfId="6156"/>
    <cellStyle name="常规 21 4 33" xfId="6157"/>
    <cellStyle name="常规 21 4 34" xfId="6158"/>
    <cellStyle name="常规 21 4 35" xfId="6159"/>
    <cellStyle name="常规 21 4 36" xfId="6160"/>
    <cellStyle name="常规 21 4 37" xfId="6161"/>
    <cellStyle name="常规 21 4 38" xfId="6162"/>
    <cellStyle name="常规 21 4 39" xfId="6163"/>
    <cellStyle name="常规 21 4 4" xfId="6164"/>
    <cellStyle name="常规 21 4 40" xfId="6165"/>
    <cellStyle name="常规 21 4 41" xfId="6166"/>
    <cellStyle name="常规 21 4 42" xfId="6167"/>
    <cellStyle name="常规 21 4 43" xfId="6168"/>
    <cellStyle name="常规 21 4 44" xfId="6169"/>
    <cellStyle name="常规 21 4 45" xfId="6170"/>
    <cellStyle name="常规 21 4 46" xfId="6171"/>
    <cellStyle name="常规 21 4 47" xfId="6172"/>
    <cellStyle name="常规 21 4 48" xfId="6173"/>
    <cellStyle name="常规 21 4 49" xfId="6174"/>
    <cellStyle name="常规 21 4 5" xfId="6175"/>
    <cellStyle name="常规 21 4 50" xfId="6176"/>
    <cellStyle name="常规 21 4 51" xfId="6177"/>
    <cellStyle name="常规 21 4 52" xfId="6178"/>
    <cellStyle name="常规 21 4 53" xfId="6179"/>
    <cellStyle name="常规 21 4 54" xfId="6180"/>
    <cellStyle name="常规 21 4 55" xfId="6181"/>
    <cellStyle name="常规 21 4 56" xfId="6182"/>
    <cellStyle name="常规 21 4 6" xfId="6183"/>
    <cellStyle name="常规 21 4 7" xfId="6184"/>
    <cellStyle name="常规 21 4 8" xfId="6185"/>
    <cellStyle name="常规 21 4 9" xfId="6186"/>
    <cellStyle name="常规 21 40" xfId="6187"/>
    <cellStyle name="常规 21 41" xfId="6188"/>
    <cellStyle name="常规 21 42" xfId="6189"/>
    <cellStyle name="常规 21 43" xfId="6190"/>
    <cellStyle name="常规 21 44" xfId="6191"/>
    <cellStyle name="常规 21 45" xfId="6192"/>
    <cellStyle name="常规 21 46" xfId="6193"/>
    <cellStyle name="常规 21 47" xfId="6194"/>
    <cellStyle name="常规 21 48" xfId="6195"/>
    <cellStyle name="常规 21 49" xfId="6196"/>
    <cellStyle name="常规 21 5" xfId="6197"/>
    <cellStyle name="常规 21 5 10" xfId="6198"/>
    <cellStyle name="常规 21 5 11" xfId="6199"/>
    <cellStyle name="常规 21 5 12" xfId="6200"/>
    <cellStyle name="常规 21 5 13" xfId="6201"/>
    <cellStyle name="常规 21 5 14" xfId="6202"/>
    <cellStyle name="常规 21 5 15" xfId="6203"/>
    <cellStyle name="常规 21 5 16" xfId="6204"/>
    <cellStyle name="常规 21 5 17" xfId="6205"/>
    <cellStyle name="常规 21 5 18" xfId="6206"/>
    <cellStyle name="常规 21 5 19" xfId="6207"/>
    <cellStyle name="常规 21 5 2" xfId="6208"/>
    <cellStyle name="常规 21 5 20" xfId="6209"/>
    <cellStyle name="常规 21 5 21" xfId="6210"/>
    <cellStyle name="常规 21 5 22" xfId="6211"/>
    <cellStyle name="常规 21 5 23" xfId="6212"/>
    <cellStyle name="常规 21 5 24" xfId="6213"/>
    <cellStyle name="常规 21 5 25" xfId="6214"/>
    <cellStyle name="常规 21 5 26" xfId="6215"/>
    <cellStyle name="常规 21 5 27" xfId="6216"/>
    <cellStyle name="常规 21 5 28" xfId="6217"/>
    <cellStyle name="常规 21 5 29" xfId="6218"/>
    <cellStyle name="常规 21 5 3" xfId="6219"/>
    <cellStyle name="常规 21 5 30" xfId="6220"/>
    <cellStyle name="常规 21 5 31" xfId="6221"/>
    <cellStyle name="常规 21 5 32" xfId="6222"/>
    <cellStyle name="常规 21 5 33" xfId="6223"/>
    <cellStyle name="常规 21 5 34" xfId="6224"/>
    <cellStyle name="常规 21 5 35" xfId="6225"/>
    <cellStyle name="常规 21 5 36" xfId="6226"/>
    <cellStyle name="常规 21 5 37" xfId="6227"/>
    <cellStyle name="常规 21 5 38" xfId="6228"/>
    <cellStyle name="常规 21 5 39" xfId="6229"/>
    <cellStyle name="常规 21 5 4" xfId="6230"/>
    <cellStyle name="常规 21 5 40" xfId="6231"/>
    <cellStyle name="常规 21 5 41" xfId="6232"/>
    <cellStyle name="常规 21 5 42" xfId="6233"/>
    <cellStyle name="常规 21 5 43" xfId="6234"/>
    <cellStyle name="常规 21 5 44" xfId="6235"/>
    <cellStyle name="常规 21 5 45" xfId="6236"/>
    <cellStyle name="常规 21 5 46" xfId="6237"/>
    <cellStyle name="常规 21 5 47" xfId="6238"/>
    <cellStyle name="常规 21 5 48" xfId="6239"/>
    <cellStyle name="常规 21 5 49" xfId="6240"/>
    <cellStyle name="常规 21 5 5" xfId="6241"/>
    <cellStyle name="常规 21 5 50" xfId="6242"/>
    <cellStyle name="常规 21 5 51" xfId="6243"/>
    <cellStyle name="常规 21 5 52" xfId="6244"/>
    <cellStyle name="常规 21 5 53" xfId="6245"/>
    <cellStyle name="常规 21 5 54" xfId="6246"/>
    <cellStyle name="常规 21 5 55" xfId="6247"/>
    <cellStyle name="常规 21 5 56" xfId="6248"/>
    <cellStyle name="常规 21 5 6" xfId="6249"/>
    <cellStyle name="常规 21 5 7" xfId="6250"/>
    <cellStyle name="常规 21 5 8" xfId="6251"/>
    <cellStyle name="常规 21 5 9" xfId="6252"/>
    <cellStyle name="常规 21 50" xfId="6253"/>
    <cellStyle name="常规 21 51" xfId="6254"/>
    <cellStyle name="常规 21 52" xfId="6255"/>
    <cellStyle name="常规 21 53" xfId="6256"/>
    <cellStyle name="常规 21 54" xfId="6257"/>
    <cellStyle name="常规 21 55" xfId="6258"/>
    <cellStyle name="常规 21 56" xfId="6259"/>
    <cellStyle name="常规 21 57" xfId="6260"/>
    <cellStyle name="常规 21 58" xfId="6261"/>
    <cellStyle name="常规 21 59" xfId="6262"/>
    <cellStyle name="常规 21 6" xfId="6263"/>
    <cellStyle name="常规 21 6 10" xfId="6264"/>
    <cellStyle name="常规 21 6 11" xfId="6265"/>
    <cellStyle name="常规 21 6 12" xfId="6266"/>
    <cellStyle name="常规 21 6 13" xfId="6267"/>
    <cellStyle name="常规 21 6 14" xfId="6268"/>
    <cellStyle name="常规 21 6 15" xfId="6269"/>
    <cellStyle name="常规 21 6 16" xfId="6270"/>
    <cellStyle name="常规 21 6 17" xfId="6271"/>
    <cellStyle name="常规 21 6 18" xfId="6272"/>
    <cellStyle name="常规 21 6 19" xfId="6273"/>
    <cellStyle name="常规 21 6 2" xfId="6274"/>
    <cellStyle name="常规 21 6 20" xfId="6275"/>
    <cellStyle name="常规 21 6 21" xfId="6276"/>
    <cellStyle name="常规 21 6 22" xfId="6277"/>
    <cellStyle name="常规 21 6 23" xfId="6278"/>
    <cellStyle name="常规 21 6 24" xfId="6279"/>
    <cellStyle name="常规 21 6 25" xfId="6280"/>
    <cellStyle name="常规 21 6 26" xfId="6281"/>
    <cellStyle name="常规 21 6 27" xfId="6282"/>
    <cellStyle name="常规 21 6 28" xfId="6283"/>
    <cellStyle name="常规 21 6 29" xfId="6284"/>
    <cellStyle name="常规 21 6 3" xfId="6285"/>
    <cellStyle name="常规 21 6 30" xfId="6286"/>
    <cellStyle name="常规 21 6 31" xfId="6287"/>
    <cellStyle name="常规 21 6 32" xfId="6288"/>
    <cellStyle name="常规 21 6 33" xfId="6289"/>
    <cellStyle name="常规 21 6 34" xfId="6290"/>
    <cellStyle name="常规 21 6 35" xfId="6291"/>
    <cellStyle name="常规 21 6 36" xfId="6292"/>
    <cellStyle name="常规 21 6 37" xfId="6293"/>
    <cellStyle name="常规 21 6 38" xfId="6294"/>
    <cellStyle name="常规 21 6 39" xfId="6295"/>
    <cellStyle name="常规 21 6 4" xfId="6296"/>
    <cellStyle name="常规 21 6 40" xfId="6297"/>
    <cellStyle name="常规 21 6 41" xfId="6298"/>
    <cellStyle name="常规 21 6 42" xfId="6299"/>
    <cellStyle name="常规 21 6 43" xfId="6300"/>
    <cellStyle name="常规 21 6 44" xfId="6301"/>
    <cellStyle name="常规 21 6 45" xfId="6302"/>
    <cellStyle name="常规 21 6 46" xfId="6303"/>
    <cellStyle name="常规 21 6 47" xfId="6304"/>
    <cellStyle name="常规 21 6 48" xfId="6305"/>
    <cellStyle name="常规 21 6 49" xfId="6306"/>
    <cellStyle name="常规 21 6 5" xfId="6307"/>
    <cellStyle name="常规 21 6 50" xfId="6308"/>
    <cellStyle name="常规 21 6 51" xfId="6309"/>
    <cellStyle name="常规 21 6 52" xfId="6310"/>
    <cellStyle name="常规 21 6 53" xfId="6311"/>
    <cellStyle name="常规 21 6 54" xfId="6312"/>
    <cellStyle name="常规 21 6 55" xfId="6313"/>
    <cellStyle name="常规 21 6 56" xfId="6314"/>
    <cellStyle name="常规 21 6 6" xfId="6315"/>
    <cellStyle name="常规 21 6 7" xfId="6316"/>
    <cellStyle name="常规 21 6 8" xfId="6317"/>
    <cellStyle name="常规 21 6 9" xfId="6318"/>
    <cellStyle name="常规 21 60" xfId="6319"/>
    <cellStyle name="常规 21 61" xfId="6320"/>
    <cellStyle name="常规 21 62" xfId="6321"/>
    <cellStyle name="常规 21 63" xfId="6322"/>
    <cellStyle name="常规 21 64" xfId="6323"/>
    <cellStyle name="常规 21 65" xfId="6324"/>
    <cellStyle name="常规 21 66" xfId="6325"/>
    <cellStyle name="常规 21 67" xfId="6326"/>
    <cellStyle name="常规 21 68" xfId="6327"/>
    <cellStyle name="常规 21 69" xfId="6328"/>
    <cellStyle name="常规 21 7" xfId="6329"/>
    <cellStyle name="常规 21 7 10" xfId="6330"/>
    <cellStyle name="常规 21 7 11" xfId="6331"/>
    <cellStyle name="常规 21 7 12" xfId="6332"/>
    <cellStyle name="常规 21 7 13" xfId="6333"/>
    <cellStyle name="常规 21 7 14" xfId="6334"/>
    <cellStyle name="常规 21 7 15" xfId="6335"/>
    <cellStyle name="常规 21 7 16" xfId="6336"/>
    <cellStyle name="常规 21 7 17" xfId="6337"/>
    <cellStyle name="常规 21 7 18" xfId="6338"/>
    <cellStyle name="常规 21 7 19" xfId="6339"/>
    <cellStyle name="常规 21 7 2" xfId="6340"/>
    <cellStyle name="常规 21 7 20" xfId="6341"/>
    <cellStyle name="常规 21 7 21" xfId="6342"/>
    <cellStyle name="常规 21 7 22" xfId="6343"/>
    <cellStyle name="常规 21 7 23" xfId="6344"/>
    <cellStyle name="常规 21 7 24" xfId="6345"/>
    <cellStyle name="常规 21 7 25" xfId="6346"/>
    <cellStyle name="常规 21 7 26" xfId="6347"/>
    <cellStyle name="常规 21 7 27" xfId="6348"/>
    <cellStyle name="常规 21 7 28" xfId="6349"/>
    <cellStyle name="常规 21 7 29" xfId="6350"/>
    <cellStyle name="常规 21 7 3" xfId="6351"/>
    <cellStyle name="常规 21 7 30" xfId="6352"/>
    <cellStyle name="常规 21 7 31" xfId="6353"/>
    <cellStyle name="常规 21 7 32" xfId="6354"/>
    <cellStyle name="常规 21 7 33" xfId="6355"/>
    <cellStyle name="常规 21 7 34" xfId="6356"/>
    <cellStyle name="常规 21 7 35" xfId="6357"/>
    <cellStyle name="常规 21 7 36" xfId="6358"/>
    <cellStyle name="常规 21 7 37" xfId="6359"/>
    <cellStyle name="常规 21 7 38" xfId="6360"/>
    <cellStyle name="常规 21 7 39" xfId="6361"/>
    <cellStyle name="常规 21 7 4" xfId="6362"/>
    <cellStyle name="常规 21 7 40" xfId="6363"/>
    <cellStyle name="常规 21 7 41" xfId="6364"/>
    <cellStyle name="常规 21 7 42" xfId="6365"/>
    <cellStyle name="常规 21 7 43" xfId="6366"/>
    <cellStyle name="常规 21 7 44" xfId="6367"/>
    <cellStyle name="常规 21 7 45" xfId="6368"/>
    <cellStyle name="常规 21 7 46" xfId="6369"/>
    <cellStyle name="常规 21 7 47" xfId="6370"/>
    <cellStyle name="常规 21 7 48" xfId="6371"/>
    <cellStyle name="常规 21 7 49" xfId="6372"/>
    <cellStyle name="常规 21 7 5" xfId="6373"/>
    <cellStyle name="常规 21 7 50" xfId="6374"/>
    <cellStyle name="常规 21 7 51" xfId="6375"/>
    <cellStyle name="常规 21 7 52" xfId="6376"/>
    <cellStyle name="常规 21 7 53" xfId="6377"/>
    <cellStyle name="常规 21 7 54" xfId="6378"/>
    <cellStyle name="常规 21 7 55" xfId="6379"/>
    <cellStyle name="常规 21 7 56" xfId="6380"/>
    <cellStyle name="常规 21 7 6" xfId="6381"/>
    <cellStyle name="常规 21 7 7" xfId="6382"/>
    <cellStyle name="常规 21 7 8" xfId="6383"/>
    <cellStyle name="常规 21 7 9" xfId="6384"/>
    <cellStyle name="常规 21 70" xfId="6385"/>
    <cellStyle name="常规 21 71" xfId="6386"/>
    <cellStyle name="常规 21 72" xfId="6387"/>
    <cellStyle name="常规 21 73" xfId="6388"/>
    <cellStyle name="常规 21 8" xfId="6389"/>
    <cellStyle name="常规 21 8 10" xfId="6390"/>
    <cellStyle name="常规 21 8 11" xfId="6391"/>
    <cellStyle name="常规 21 8 12" xfId="6392"/>
    <cellStyle name="常规 21 8 13" xfId="6393"/>
    <cellStyle name="常规 21 8 14" xfId="6394"/>
    <cellStyle name="常规 21 8 15" xfId="6395"/>
    <cellStyle name="常规 21 8 16" xfId="6396"/>
    <cellStyle name="常规 21 8 17" xfId="6397"/>
    <cellStyle name="常规 21 8 18" xfId="6398"/>
    <cellStyle name="常规 21 8 19" xfId="6399"/>
    <cellStyle name="常规 21 8 2" xfId="6400"/>
    <cellStyle name="常规 21 8 20" xfId="6401"/>
    <cellStyle name="常规 21 8 21" xfId="6402"/>
    <cellStyle name="常规 21 8 22" xfId="6403"/>
    <cellStyle name="常规 21 8 23" xfId="6404"/>
    <cellStyle name="常规 21 8 24" xfId="6405"/>
    <cellStyle name="常规 21 8 25" xfId="6406"/>
    <cellStyle name="常规 21 8 26" xfId="6407"/>
    <cellStyle name="常规 21 8 27" xfId="6408"/>
    <cellStyle name="常规 21 8 28" xfId="6409"/>
    <cellStyle name="常规 21 8 29" xfId="6410"/>
    <cellStyle name="常规 21 8 3" xfId="6411"/>
    <cellStyle name="常规 21 8 30" xfId="6412"/>
    <cellStyle name="常规 21 8 31" xfId="6413"/>
    <cellStyle name="常规 21 8 32" xfId="6414"/>
    <cellStyle name="常规 21 8 33" xfId="6415"/>
    <cellStyle name="常规 21 8 34" xfId="6416"/>
    <cellStyle name="常规 21 8 35" xfId="6417"/>
    <cellStyle name="常规 21 8 36" xfId="6418"/>
    <cellStyle name="常规 21 8 37" xfId="6419"/>
    <cellStyle name="常规 21 8 38" xfId="6420"/>
    <cellStyle name="常规 21 8 39" xfId="6421"/>
    <cellStyle name="常规 21 8 4" xfId="6422"/>
    <cellStyle name="常规 21 8 40" xfId="6423"/>
    <cellStyle name="常规 21 8 41" xfId="6424"/>
    <cellStyle name="常规 21 8 42" xfId="6425"/>
    <cellStyle name="常规 21 8 43" xfId="6426"/>
    <cellStyle name="常规 21 8 44" xfId="6427"/>
    <cellStyle name="常规 21 8 45" xfId="6428"/>
    <cellStyle name="常规 21 8 46" xfId="6429"/>
    <cellStyle name="常规 21 8 47" xfId="6430"/>
    <cellStyle name="常规 21 8 48" xfId="6431"/>
    <cellStyle name="常规 21 8 49" xfId="6432"/>
    <cellStyle name="常规 21 8 5" xfId="6433"/>
    <cellStyle name="常规 21 8 50" xfId="6434"/>
    <cellStyle name="常规 21 8 51" xfId="6435"/>
    <cellStyle name="常规 21 8 52" xfId="6436"/>
    <cellStyle name="常规 21 8 53" xfId="6437"/>
    <cellStyle name="常规 21 8 54" xfId="6438"/>
    <cellStyle name="常规 21 8 55" xfId="6439"/>
    <cellStyle name="常规 21 8 56" xfId="6440"/>
    <cellStyle name="常规 21 8 6" xfId="6441"/>
    <cellStyle name="常规 21 8 7" xfId="6442"/>
    <cellStyle name="常规 21 8 8" xfId="6443"/>
    <cellStyle name="常规 21 8 9" xfId="6444"/>
    <cellStyle name="常规 21 9" xfId="6445"/>
    <cellStyle name="常规 21 9 10" xfId="6446"/>
    <cellStyle name="常规 21 9 11" xfId="6447"/>
    <cellStyle name="常规 21 9 12" xfId="6448"/>
    <cellStyle name="常规 21 9 13" xfId="6449"/>
    <cellStyle name="常规 21 9 14" xfId="6450"/>
    <cellStyle name="常规 21 9 15" xfId="6451"/>
    <cellStyle name="常规 21 9 16" xfId="6452"/>
    <cellStyle name="常规 21 9 17" xfId="6453"/>
    <cellStyle name="常规 21 9 18" xfId="6454"/>
    <cellStyle name="常规 21 9 19" xfId="6455"/>
    <cellStyle name="常规 21 9 2" xfId="6456"/>
    <cellStyle name="常规 21 9 20" xfId="6457"/>
    <cellStyle name="常规 21 9 21" xfId="6458"/>
    <cellStyle name="常规 21 9 22" xfId="6459"/>
    <cellStyle name="常规 21 9 23" xfId="6460"/>
    <cellStyle name="常规 21 9 24" xfId="6461"/>
    <cellStyle name="常规 21 9 25" xfId="6462"/>
    <cellStyle name="常规 21 9 26" xfId="6463"/>
    <cellStyle name="常规 21 9 27" xfId="6464"/>
    <cellStyle name="常规 21 9 28" xfId="6465"/>
    <cellStyle name="常规 21 9 29" xfId="6466"/>
    <cellStyle name="常规 21 9 3" xfId="6467"/>
    <cellStyle name="常规 21 9 30" xfId="6468"/>
    <cellStyle name="常规 21 9 31" xfId="6469"/>
    <cellStyle name="常规 21 9 32" xfId="6470"/>
    <cellStyle name="常规 21 9 33" xfId="6471"/>
    <cellStyle name="常规 21 9 34" xfId="6472"/>
    <cellStyle name="常规 21 9 35" xfId="6473"/>
    <cellStyle name="常规 21 9 36" xfId="6474"/>
    <cellStyle name="常规 21 9 37" xfId="6475"/>
    <cellStyle name="常规 21 9 38" xfId="6476"/>
    <cellStyle name="常规 21 9 39" xfId="6477"/>
    <cellStyle name="常规 21 9 4" xfId="6478"/>
    <cellStyle name="常规 21 9 40" xfId="6479"/>
    <cellStyle name="常规 21 9 41" xfId="6480"/>
    <cellStyle name="常规 21 9 42" xfId="6481"/>
    <cellStyle name="常规 21 9 43" xfId="6482"/>
    <cellStyle name="常规 21 9 44" xfId="6483"/>
    <cellStyle name="常规 21 9 45" xfId="6484"/>
    <cellStyle name="常规 21 9 46" xfId="6485"/>
    <cellStyle name="常规 21 9 47" xfId="6486"/>
    <cellStyle name="常规 21 9 48" xfId="6487"/>
    <cellStyle name="常规 21 9 49" xfId="6488"/>
    <cellStyle name="常规 21 9 5" xfId="6489"/>
    <cellStyle name="常规 21 9 50" xfId="6490"/>
    <cellStyle name="常规 21 9 51" xfId="6491"/>
    <cellStyle name="常规 21 9 52" xfId="6492"/>
    <cellStyle name="常规 21 9 53" xfId="6493"/>
    <cellStyle name="常规 21 9 54" xfId="6494"/>
    <cellStyle name="常规 21 9 55" xfId="6495"/>
    <cellStyle name="常规 21 9 56" xfId="6496"/>
    <cellStyle name="常规 21 9 6" xfId="6497"/>
    <cellStyle name="常规 21 9 7" xfId="6498"/>
    <cellStyle name="常规 21 9 8" xfId="6499"/>
    <cellStyle name="常规 21 9 9" xfId="6500"/>
    <cellStyle name="常规 22" xfId="6501"/>
    <cellStyle name="常规 23" xfId="6502"/>
    <cellStyle name="常规 23 10" xfId="6503"/>
    <cellStyle name="常规 23 10 10" xfId="6504"/>
    <cellStyle name="常规 23 10 11" xfId="6505"/>
    <cellStyle name="常规 23 10 12" xfId="6506"/>
    <cellStyle name="常规 23 10 13" xfId="6507"/>
    <cellStyle name="常规 23 10 14" xfId="6508"/>
    <cellStyle name="常规 23 10 15" xfId="6509"/>
    <cellStyle name="常规 23 10 16" xfId="6510"/>
    <cellStyle name="常规 23 10 17" xfId="6511"/>
    <cellStyle name="常规 23 10 18" xfId="6512"/>
    <cellStyle name="常规 23 10 19" xfId="6513"/>
    <cellStyle name="常规 23 10 2" xfId="6514"/>
    <cellStyle name="常规 23 10 20" xfId="6515"/>
    <cellStyle name="常规 23 10 21" xfId="6516"/>
    <cellStyle name="常规 23 10 22" xfId="6517"/>
    <cellStyle name="常规 23 10 23" xfId="6518"/>
    <cellStyle name="常规 23 10 24" xfId="6519"/>
    <cellStyle name="常规 23 10 25" xfId="6520"/>
    <cellStyle name="常规 23 10 26" xfId="6521"/>
    <cellStyle name="常规 23 10 27" xfId="6522"/>
    <cellStyle name="常规 23 10 28" xfId="6523"/>
    <cellStyle name="常规 23 10 29" xfId="6524"/>
    <cellStyle name="常规 23 10 3" xfId="6525"/>
    <cellStyle name="常规 23 10 30" xfId="6526"/>
    <cellStyle name="常规 23 10 31" xfId="6527"/>
    <cellStyle name="常规 23 10 32" xfId="6528"/>
    <cellStyle name="常规 23 10 33" xfId="6529"/>
    <cellStyle name="常规 23 10 34" xfId="6530"/>
    <cellStyle name="常规 23 10 35" xfId="6531"/>
    <cellStyle name="常规 23 10 36" xfId="6532"/>
    <cellStyle name="常规 23 10 37" xfId="6533"/>
    <cellStyle name="常规 23 10 38" xfId="6534"/>
    <cellStyle name="常规 23 10 39" xfId="6535"/>
    <cellStyle name="常规 23 10 4" xfId="6536"/>
    <cellStyle name="常规 23 10 40" xfId="6537"/>
    <cellStyle name="常规 23 10 41" xfId="6538"/>
    <cellStyle name="常规 23 10 42" xfId="6539"/>
    <cellStyle name="常规 23 10 43" xfId="6540"/>
    <cellStyle name="常规 23 10 44" xfId="6541"/>
    <cellStyle name="常规 23 10 45" xfId="6542"/>
    <cellStyle name="常规 23 10 46" xfId="6543"/>
    <cellStyle name="常规 23 10 47" xfId="6544"/>
    <cellStyle name="常规 23 10 48" xfId="6545"/>
    <cellStyle name="常规 23 10 49" xfId="6546"/>
    <cellStyle name="常规 23 10 5" xfId="6547"/>
    <cellStyle name="常规 23 10 50" xfId="6548"/>
    <cellStyle name="常规 23 10 51" xfId="6549"/>
    <cellStyle name="常规 23 10 52" xfId="6550"/>
    <cellStyle name="常规 23 10 53" xfId="6551"/>
    <cellStyle name="常规 23 10 54" xfId="6552"/>
    <cellStyle name="常规 23 10 55" xfId="6553"/>
    <cellStyle name="常规 23 10 56" xfId="6554"/>
    <cellStyle name="常规 23 10 6" xfId="6555"/>
    <cellStyle name="常规 23 10 7" xfId="6556"/>
    <cellStyle name="常规 23 10 8" xfId="6557"/>
    <cellStyle name="常规 23 10 9" xfId="6558"/>
    <cellStyle name="常规 23 11" xfId="6559"/>
    <cellStyle name="常规 23 11 10" xfId="6560"/>
    <cellStyle name="常规 23 11 11" xfId="6561"/>
    <cellStyle name="常规 23 11 12" xfId="6562"/>
    <cellStyle name="常规 23 11 13" xfId="6563"/>
    <cellStyle name="常规 23 11 14" xfId="6564"/>
    <cellStyle name="常规 23 11 15" xfId="6565"/>
    <cellStyle name="常规 23 11 16" xfId="6566"/>
    <cellStyle name="常规 23 11 17" xfId="6567"/>
    <cellStyle name="常规 23 11 18" xfId="6568"/>
    <cellStyle name="常规 23 11 19" xfId="6569"/>
    <cellStyle name="常规 23 11 2" xfId="6570"/>
    <cellStyle name="常规 23 11 20" xfId="6571"/>
    <cellStyle name="常规 23 11 21" xfId="6572"/>
    <cellStyle name="常规 23 11 22" xfId="6573"/>
    <cellStyle name="常规 23 11 23" xfId="6574"/>
    <cellStyle name="常规 23 11 24" xfId="6575"/>
    <cellStyle name="常规 23 11 25" xfId="6576"/>
    <cellStyle name="常规 23 11 26" xfId="6577"/>
    <cellStyle name="常规 23 11 27" xfId="6578"/>
    <cellStyle name="常规 23 11 28" xfId="6579"/>
    <cellStyle name="常规 23 11 29" xfId="6580"/>
    <cellStyle name="常规 23 11 3" xfId="6581"/>
    <cellStyle name="常规 23 11 30" xfId="6582"/>
    <cellStyle name="常规 23 11 31" xfId="6583"/>
    <cellStyle name="常规 23 11 32" xfId="6584"/>
    <cellStyle name="常规 23 11 33" xfId="6585"/>
    <cellStyle name="常规 23 11 34" xfId="6586"/>
    <cellStyle name="常规 23 11 35" xfId="6587"/>
    <cellStyle name="常规 23 11 36" xfId="6588"/>
    <cellStyle name="常规 23 11 37" xfId="6589"/>
    <cellStyle name="常规 23 11 38" xfId="6590"/>
    <cellStyle name="常规 23 11 39" xfId="6591"/>
    <cellStyle name="常规 23 11 4" xfId="6592"/>
    <cellStyle name="常规 23 11 40" xfId="6593"/>
    <cellStyle name="常规 23 11 41" xfId="6594"/>
    <cellStyle name="常规 23 11 42" xfId="6595"/>
    <cellStyle name="常规 23 11 43" xfId="6596"/>
    <cellStyle name="常规 23 11 44" xfId="6597"/>
    <cellStyle name="常规 23 11 45" xfId="6598"/>
    <cellStyle name="常规 23 11 46" xfId="6599"/>
    <cellStyle name="常规 23 11 47" xfId="6600"/>
    <cellStyle name="常规 23 11 48" xfId="6601"/>
    <cellStyle name="常规 23 11 49" xfId="6602"/>
    <cellStyle name="常规 23 11 5" xfId="6603"/>
    <cellStyle name="常规 23 11 50" xfId="6604"/>
    <cellStyle name="常规 23 11 51" xfId="6605"/>
    <cellStyle name="常规 23 11 52" xfId="6606"/>
    <cellStyle name="常规 23 11 53" xfId="6607"/>
    <cellStyle name="常规 23 11 54" xfId="6608"/>
    <cellStyle name="常规 23 11 55" xfId="6609"/>
    <cellStyle name="常规 23 11 56" xfId="6610"/>
    <cellStyle name="常规 23 11 6" xfId="6611"/>
    <cellStyle name="常规 23 11 7" xfId="6612"/>
    <cellStyle name="常规 23 11 8" xfId="6613"/>
    <cellStyle name="常规 23 11 9" xfId="6614"/>
    <cellStyle name="常规 23 12" xfId="6615"/>
    <cellStyle name="常规 23 12 10" xfId="6616"/>
    <cellStyle name="常规 23 12 11" xfId="6617"/>
    <cellStyle name="常规 23 12 12" xfId="6618"/>
    <cellStyle name="常规 23 12 13" xfId="6619"/>
    <cellStyle name="常规 23 12 14" xfId="6620"/>
    <cellStyle name="常规 23 12 15" xfId="6621"/>
    <cellStyle name="常规 23 12 16" xfId="6622"/>
    <cellStyle name="常规 23 12 17" xfId="6623"/>
    <cellStyle name="常规 23 12 18" xfId="6624"/>
    <cellStyle name="常规 23 12 19" xfId="6625"/>
    <cellStyle name="常规 23 12 2" xfId="6626"/>
    <cellStyle name="常规 23 12 20" xfId="6627"/>
    <cellStyle name="常规 23 12 21" xfId="6628"/>
    <cellStyle name="常规 23 12 22" xfId="6629"/>
    <cellStyle name="常规 23 12 23" xfId="6630"/>
    <cellStyle name="常规 23 12 24" xfId="6631"/>
    <cellStyle name="常规 23 12 25" xfId="6632"/>
    <cellStyle name="常规 23 12 26" xfId="6633"/>
    <cellStyle name="常规 23 12 27" xfId="6634"/>
    <cellStyle name="常规 23 12 28" xfId="6635"/>
    <cellStyle name="常规 23 12 29" xfId="6636"/>
    <cellStyle name="常规 23 12 3" xfId="6637"/>
    <cellStyle name="常规 23 12 30" xfId="6638"/>
    <cellStyle name="常规 23 12 31" xfId="6639"/>
    <cellStyle name="常规 23 12 32" xfId="6640"/>
    <cellStyle name="常规 23 12 33" xfId="6641"/>
    <cellStyle name="常规 23 12 34" xfId="6642"/>
    <cellStyle name="常规 23 12 35" xfId="6643"/>
    <cellStyle name="常规 23 12 36" xfId="6644"/>
    <cellStyle name="常规 23 12 37" xfId="6645"/>
    <cellStyle name="常规 23 12 38" xfId="6646"/>
    <cellStyle name="常规 23 12 39" xfId="6647"/>
    <cellStyle name="常规 23 12 4" xfId="6648"/>
    <cellStyle name="常规 23 12 40" xfId="6649"/>
    <cellStyle name="常规 23 12 41" xfId="6650"/>
    <cellStyle name="常规 23 12 42" xfId="6651"/>
    <cellStyle name="常规 23 12 43" xfId="6652"/>
    <cellStyle name="常规 23 12 44" xfId="6653"/>
    <cellStyle name="常规 23 12 45" xfId="6654"/>
    <cellStyle name="常规 23 12 46" xfId="6655"/>
    <cellStyle name="常规 23 12 47" xfId="6656"/>
    <cellStyle name="常规 23 12 48" xfId="6657"/>
    <cellStyle name="常规 23 12 49" xfId="6658"/>
    <cellStyle name="常规 23 12 5" xfId="6659"/>
    <cellStyle name="常规 23 12 50" xfId="6660"/>
    <cellStyle name="常规 23 12 51" xfId="6661"/>
    <cellStyle name="常规 23 12 52" xfId="6662"/>
    <cellStyle name="常规 23 12 53" xfId="6663"/>
    <cellStyle name="常规 23 12 54" xfId="6664"/>
    <cellStyle name="常规 23 12 55" xfId="6665"/>
    <cellStyle name="常规 23 12 56" xfId="6666"/>
    <cellStyle name="常规 23 12 6" xfId="6667"/>
    <cellStyle name="常规 23 12 7" xfId="6668"/>
    <cellStyle name="常规 23 12 8" xfId="6669"/>
    <cellStyle name="常规 23 12 9" xfId="6670"/>
    <cellStyle name="常规 23 13" xfId="6671"/>
    <cellStyle name="常规 23 13 10" xfId="6672"/>
    <cellStyle name="常规 23 13 11" xfId="6673"/>
    <cellStyle name="常规 23 13 12" xfId="6674"/>
    <cellStyle name="常规 23 13 13" xfId="6675"/>
    <cellStyle name="常规 23 13 14" xfId="6676"/>
    <cellStyle name="常规 23 13 15" xfId="6677"/>
    <cellStyle name="常规 23 13 16" xfId="6678"/>
    <cellStyle name="常规 23 13 17" xfId="6679"/>
    <cellStyle name="常规 23 13 18" xfId="6680"/>
    <cellStyle name="常规 23 13 19" xfId="6681"/>
    <cellStyle name="常规 23 13 2" xfId="6682"/>
    <cellStyle name="常规 23 13 20" xfId="6683"/>
    <cellStyle name="常规 23 13 21" xfId="6684"/>
    <cellStyle name="常规 23 13 22" xfId="6685"/>
    <cellStyle name="常规 23 13 23" xfId="6686"/>
    <cellStyle name="常规 23 13 24" xfId="6687"/>
    <cellStyle name="常规 23 13 25" xfId="6688"/>
    <cellStyle name="常规 23 13 26" xfId="6689"/>
    <cellStyle name="常规 23 13 27" xfId="6690"/>
    <cellStyle name="常规 23 13 28" xfId="6691"/>
    <cellStyle name="常规 23 13 29" xfId="6692"/>
    <cellStyle name="常规 23 13 3" xfId="6693"/>
    <cellStyle name="常规 23 13 30" xfId="6694"/>
    <cellStyle name="常规 23 13 31" xfId="6695"/>
    <cellStyle name="常规 23 13 32" xfId="6696"/>
    <cellStyle name="常规 23 13 33" xfId="6697"/>
    <cellStyle name="常规 23 13 34" xfId="6698"/>
    <cellStyle name="常规 23 13 35" xfId="6699"/>
    <cellStyle name="常规 23 13 36" xfId="6700"/>
    <cellStyle name="常规 23 13 37" xfId="6701"/>
    <cellStyle name="常规 23 13 38" xfId="6702"/>
    <cellStyle name="常规 23 13 39" xfId="6703"/>
    <cellStyle name="常规 23 13 4" xfId="6704"/>
    <cellStyle name="常规 23 13 40" xfId="6705"/>
    <cellStyle name="常规 23 13 41" xfId="6706"/>
    <cellStyle name="常规 23 13 42" xfId="6707"/>
    <cellStyle name="常规 23 13 43" xfId="6708"/>
    <cellStyle name="常规 23 13 44" xfId="6709"/>
    <cellStyle name="常规 23 13 45" xfId="6710"/>
    <cellStyle name="常规 23 13 46" xfId="6711"/>
    <cellStyle name="常规 23 13 47" xfId="6712"/>
    <cellStyle name="常规 23 13 48" xfId="6713"/>
    <cellStyle name="常规 23 13 49" xfId="6714"/>
    <cellStyle name="常规 23 13 5" xfId="6715"/>
    <cellStyle name="常规 23 13 50" xfId="6716"/>
    <cellStyle name="常规 23 13 51" xfId="6717"/>
    <cellStyle name="常规 23 13 52" xfId="6718"/>
    <cellStyle name="常规 23 13 53" xfId="6719"/>
    <cellStyle name="常规 23 13 54" xfId="6720"/>
    <cellStyle name="常规 23 13 55" xfId="6721"/>
    <cellStyle name="常规 23 13 56" xfId="6722"/>
    <cellStyle name="常规 23 13 6" xfId="6723"/>
    <cellStyle name="常规 23 13 7" xfId="6724"/>
    <cellStyle name="常规 23 13 8" xfId="6725"/>
    <cellStyle name="常规 23 13 9" xfId="6726"/>
    <cellStyle name="常规 23 14" xfId="6727"/>
    <cellStyle name="常规 23 14 10" xfId="6728"/>
    <cellStyle name="常规 23 14 11" xfId="6729"/>
    <cellStyle name="常规 23 14 12" xfId="6730"/>
    <cellStyle name="常规 23 14 13" xfId="6731"/>
    <cellStyle name="常规 23 14 14" xfId="6732"/>
    <cellStyle name="常规 23 14 15" xfId="6733"/>
    <cellStyle name="常规 23 14 16" xfId="6734"/>
    <cellStyle name="常规 23 14 17" xfId="6735"/>
    <cellStyle name="常规 23 14 18" xfId="6736"/>
    <cellStyle name="常规 23 14 19" xfId="6737"/>
    <cellStyle name="常规 23 14 2" xfId="6738"/>
    <cellStyle name="常规 23 14 20" xfId="6739"/>
    <cellStyle name="常规 23 14 21" xfId="6740"/>
    <cellStyle name="常规 23 14 22" xfId="6741"/>
    <cellStyle name="常规 23 14 23" xfId="6742"/>
    <cellStyle name="常规 23 14 24" xfId="6743"/>
    <cellStyle name="常规 23 14 25" xfId="6744"/>
    <cellStyle name="常规 23 14 26" xfId="6745"/>
    <cellStyle name="常规 23 14 27" xfId="6746"/>
    <cellStyle name="常规 23 14 28" xfId="6747"/>
    <cellStyle name="常规 23 14 29" xfId="6748"/>
    <cellStyle name="常规 23 14 3" xfId="6749"/>
    <cellStyle name="常规 23 14 30" xfId="6750"/>
    <cellStyle name="常规 23 14 31" xfId="6751"/>
    <cellStyle name="常规 23 14 32" xfId="6752"/>
    <cellStyle name="常规 23 14 33" xfId="6753"/>
    <cellStyle name="常规 23 14 34" xfId="6754"/>
    <cellStyle name="常规 23 14 35" xfId="6755"/>
    <cellStyle name="常规 23 14 36" xfId="6756"/>
    <cellStyle name="常规 23 14 37" xfId="6757"/>
    <cellStyle name="常规 23 14 38" xfId="6758"/>
    <cellStyle name="常规 23 14 39" xfId="6759"/>
    <cellStyle name="常规 23 14 4" xfId="6760"/>
    <cellStyle name="常规 23 14 40" xfId="6761"/>
    <cellStyle name="常规 23 14 41" xfId="6762"/>
    <cellStyle name="常规 23 14 42" xfId="6763"/>
    <cellStyle name="常规 23 14 43" xfId="6764"/>
    <cellStyle name="常规 23 14 44" xfId="6765"/>
    <cellStyle name="常规 23 14 45" xfId="6766"/>
    <cellStyle name="常规 23 14 46" xfId="6767"/>
    <cellStyle name="常规 23 14 47" xfId="6768"/>
    <cellStyle name="常规 23 14 48" xfId="6769"/>
    <cellStyle name="常规 23 14 49" xfId="6770"/>
    <cellStyle name="常规 23 14 5" xfId="6771"/>
    <cellStyle name="常规 23 14 50" xfId="6772"/>
    <cellStyle name="常规 23 14 51" xfId="6773"/>
    <cellStyle name="常规 23 14 52" xfId="6774"/>
    <cellStyle name="常规 23 14 53" xfId="6775"/>
    <cellStyle name="常规 23 14 54" xfId="6776"/>
    <cellStyle name="常规 23 14 55" xfId="6777"/>
    <cellStyle name="常规 23 14 56" xfId="6778"/>
    <cellStyle name="常规 23 14 6" xfId="6779"/>
    <cellStyle name="常规 23 14 7" xfId="6780"/>
    <cellStyle name="常规 23 14 8" xfId="6781"/>
    <cellStyle name="常规 23 14 9" xfId="6782"/>
    <cellStyle name="常规 23 15" xfId="6783"/>
    <cellStyle name="常规 23 15 10" xfId="6784"/>
    <cellStyle name="常规 23 15 11" xfId="6785"/>
    <cellStyle name="常规 23 15 12" xfId="6786"/>
    <cellStyle name="常规 23 15 13" xfId="6787"/>
    <cellStyle name="常规 23 15 14" xfId="6788"/>
    <cellStyle name="常规 23 15 15" xfId="6789"/>
    <cellStyle name="常规 23 15 16" xfId="6790"/>
    <cellStyle name="常规 23 15 17" xfId="6791"/>
    <cellStyle name="常规 23 15 18" xfId="6792"/>
    <cellStyle name="常规 23 15 19" xfId="6793"/>
    <cellStyle name="常规 23 15 2" xfId="6794"/>
    <cellStyle name="常规 23 15 20" xfId="6795"/>
    <cellStyle name="常规 23 15 21" xfId="6796"/>
    <cellStyle name="常规 23 15 22" xfId="6797"/>
    <cellStyle name="常规 23 15 23" xfId="6798"/>
    <cellStyle name="常规 23 15 24" xfId="6799"/>
    <cellStyle name="常规 23 15 25" xfId="6800"/>
    <cellStyle name="常规 23 15 26" xfId="6801"/>
    <cellStyle name="常规 23 15 27" xfId="6802"/>
    <cellStyle name="常规 23 15 28" xfId="6803"/>
    <cellStyle name="常规 23 15 29" xfId="6804"/>
    <cellStyle name="常规 23 15 3" xfId="6805"/>
    <cellStyle name="常规 23 15 30" xfId="6806"/>
    <cellStyle name="常规 23 15 31" xfId="6807"/>
    <cellStyle name="常规 23 15 32" xfId="6808"/>
    <cellStyle name="常规 23 15 33" xfId="6809"/>
    <cellStyle name="常规 23 15 34" xfId="6810"/>
    <cellStyle name="常规 23 15 35" xfId="6811"/>
    <cellStyle name="常规 23 15 36" xfId="6812"/>
    <cellStyle name="常规 23 15 37" xfId="6813"/>
    <cellStyle name="常规 23 15 38" xfId="6814"/>
    <cellStyle name="常规 23 15 39" xfId="6815"/>
    <cellStyle name="常规 23 15 4" xfId="6816"/>
    <cellStyle name="常规 23 15 40" xfId="6817"/>
    <cellStyle name="常规 23 15 41" xfId="6818"/>
    <cellStyle name="常规 23 15 42" xfId="6819"/>
    <cellStyle name="常规 23 15 43" xfId="6820"/>
    <cellStyle name="常规 23 15 44" xfId="6821"/>
    <cellStyle name="常规 23 15 45" xfId="6822"/>
    <cellStyle name="常规 23 15 46" xfId="6823"/>
    <cellStyle name="常规 23 15 47" xfId="6824"/>
    <cellStyle name="常规 23 15 48" xfId="6825"/>
    <cellStyle name="常规 23 15 49" xfId="6826"/>
    <cellStyle name="常规 23 15 5" xfId="6827"/>
    <cellStyle name="常规 23 15 50" xfId="6828"/>
    <cellStyle name="常规 23 15 51" xfId="6829"/>
    <cellStyle name="常规 23 15 52" xfId="6830"/>
    <cellStyle name="常规 23 15 53" xfId="6831"/>
    <cellStyle name="常规 23 15 54" xfId="6832"/>
    <cellStyle name="常规 23 15 55" xfId="6833"/>
    <cellStyle name="常规 23 15 56" xfId="6834"/>
    <cellStyle name="常规 23 15 6" xfId="6835"/>
    <cellStyle name="常规 23 15 7" xfId="6836"/>
    <cellStyle name="常规 23 15 8" xfId="6837"/>
    <cellStyle name="常规 23 15 9" xfId="6838"/>
    <cellStyle name="常规 23 16" xfId="6839"/>
    <cellStyle name="常规 23 16 10" xfId="6840"/>
    <cellStyle name="常规 23 16 11" xfId="6841"/>
    <cellStyle name="常规 23 16 12" xfId="6842"/>
    <cellStyle name="常规 23 16 13" xfId="6843"/>
    <cellStyle name="常规 23 16 14" xfId="6844"/>
    <cellStyle name="常规 23 16 15" xfId="6845"/>
    <cellStyle name="常规 23 16 16" xfId="6846"/>
    <cellStyle name="常规 23 16 17" xfId="6847"/>
    <cellStyle name="常规 23 16 18" xfId="6848"/>
    <cellStyle name="常规 23 16 19" xfId="6849"/>
    <cellStyle name="常规 23 16 2" xfId="6850"/>
    <cellStyle name="常规 23 16 20" xfId="6851"/>
    <cellStyle name="常规 23 16 21" xfId="6852"/>
    <cellStyle name="常规 23 16 22" xfId="6853"/>
    <cellStyle name="常规 23 16 23" xfId="6854"/>
    <cellStyle name="常规 23 16 24" xfId="6855"/>
    <cellStyle name="常规 23 16 25" xfId="6856"/>
    <cellStyle name="常规 23 16 26" xfId="6857"/>
    <cellStyle name="常规 23 16 27" xfId="6858"/>
    <cellStyle name="常规 23 16 28" xfId="6859"/>
    <cellStyle name="常规 23 16 29" xfId="6860"/>
    <cellStyle name="常规 23 16 3" xfId="6861"/>
    <cellStyle name="常规 23 16 30" xfId="6862"/>
    <cellStyle name="常规 23 16 31" xfId="6863"/>
    <cellStyle name="常规 23 16 32" xfId="6864"/>
    <cellStyle name="常规 23 16 33" xfId="6865"/>
    <cellStyle name="常规 23 16 34" xfId="6866"/>
    <cellStyle name="常规 23 16 35" xfId="6867"/>
    <cellStyle name="常规 23 16 36" xfId="6868"/>
    <cellStyle name="常规 23 16 37" xfId="6869"/>
    <cellStyle name="常规 23 16 38" xfId="6870"/>
    <cellStyle name="常规 23 16 39" xfId="6871"/>
    <cellStyle name="常规 23 16 4" xfId="6872"/>
    <cellStyle name="常规 23 16 40" xfId="6873"/>
    <cellStyle name="常规 23 16 41" xfId="6874"/>
    <cellStyle name="常规 23 16 42" xfId="6875"/>
    <cellStyle name="常规 23 16 43" xfId="6876"/>
    <cellStyle name="常规 23 16 44" xfId="6877"/>
    <cellStyle name="常规 23 16 45" xfId="6878"/>
    <cellStyle name="常规 23 16 46" xfId="6879"/>
    <cellStyle name="常规 23 16 47" xfId="6880"/>
    <cellStyle name="常规 23 16 48" xfId="6881"/>
    <cellStyle name="常规 23 16 49" xfId="6882"/>
    <cellStyle name="常规 23 16 5" xfId="6883"/>
    <cellStyle name="常规 23 16 50" xfId="6884"/>
    <cellStyle name="常规 23 16 51" xfId="6885"/>
    <cellStyle name="常规 23 16 52" xfId="6886"/>
    <cellStyle name="常规 23 16 53" xfId="6887"/>
    <cellStyle name="常规 23 16 54" xfId="6888"/>
    <cellStyle name="常规 23 16 55" xfId="6889"/>
    <cellStyle name="常规 23 16 56" xfId="6890"/>
    <cellStyle name="常规 23 16 6" xfId="6891"/>
    <cellStyle name="常规 23 16 7" xfId="6892"/>
    <cellStyle name="常规 23 16 8" xfId="6893"/>
    <cellStyle name="常规 23 16 9" xfId="6894"/>
    <cellStyle name="常规 23 17" xfId="6895"/>
    <cellStyle name="常规 23 17 10" xfId="6896"/>
    <cellStyle name="常规 23 17 11" xfId="6897"/>
    <cellStyle name="常规 23 17 12" xfId="6898"/>
    <cellStyle name="常规 23 17 13" xfId="6899"/>
    <cellStyle name="常规 23 17 14" xfId="6900"/>
    <cellStyle name="常规 23 17 15" xfId="6901"/>
    <cellStyle name="常规 23 17 16" xfId="6902"/>
    <cellStyle name="常规 23 17 17" xfId="6903"/>
    <cellStyle name="常规 23 17 18" xfId="6904"/>
    <cellStyle name="常规 23 17 19" xfId="6905"/>
    <cellStyle name="常规 23 17 2" xfId="6906"/>
    <cellStyle name="常规 23 17 20" xfId="6907"/>
    <cellStyle name="常规 23 17 21" xfId="6908"/>
    <cellStyle name="常规 23 17 22" xfId="6909"/>
    <cellStyle name="常规 23 17 23" xfId="6910"/>
    <cellStyle name="常规 23 17 24" xfId="6911"/>
    <cellStyle name="常规 23 17 25" xfId="6912"/>
    <cellStyle name="常规 23 17 26" xfId="6913"/>
    <cellStyle name="常规 23 17 27" xfId="6914"/>
    <cellStyle name="常规 23 17 28" xfId="6915"/>
    <cellStyle name="常规 23 17 29" xfId="6916"/>
    <cellStyle name="常规 23 17 3" xfId="6917"/>
    <cellStyle name="常规 23 17 30" xfId="6918"/>
    <cellStyle name="常规 23 17 31" xfId="6919"/>
    <cellStyle name="常规 23 17 32" xfId="6920"/>
    <cellStyle name="常规 23 17 33" xfId="6921"/>
    <cellStyle name="常规 23 17 34" xfId="6922"/>
    <cellStyle name="常规 23 17 35" xfId="6923"/>
    <cellStyle name="常规 23 17 36" xfId="6924"/>
    <cellStyle name="常规 23 17 37" xfId="6925"/>
    <cellStyle name="常规 23 17 38" xfId="6926"/>
    <cellStyle name="常规 23 17 39" xfId="6927"/>
    <cellStyle name="常规 23 17 4" xfId="6928"/>
    <cellStyle name="常规 23 17 40" xfId="6929"/>
    <cellStyle name="常规 23 17 41" xfId="6930"/>
    <cellStyle name="常规 23 17 42" xfId="6931"/>
    <cellStyle name="常规 23 17 43" xfId="6932"/>
    <cellStyle name="常规 23 17 44" xfId="6933"/>
    <cellStyle name="常规 23 17 45" xfId="6934"/>
    <cellStyle name="常规 23 17 46" xfId="6935"/>
    <cellStyle name="常规 23 17 47" xfId="6936"/>
    <cellStyle name="常规 23 17 48" xfId="6937"/>
    <cellStyle name="常规 23 17 49" xfId="6938"/>
    <cellStyle name="常规 23 17 5" xfId="6939"/>
    <cellStyle name="常规 23 17 50" xfId="6940"/>
    <cellStyle name="常规 23 17 51" xfId="6941"/>
    <cellStyle name="常规 23 17 52" xfId="6942"/>
    <cellStyle name="常规 23 17 53" xfId="6943"/>
    <cellStyle name="常规 23 17 54" xfId="6944"/>
    <cellStyle name="常规 23 17 55" xfId="6945"/>
    <cellStyle name="常规 23 17 56" xfId="6946"/>
    <cellStyle name="常规 23 17 6" xfId="6947"/>
    <cellStyle name="常规 23 17 7" xfId="6948"/>
    <cellStyle name="常规 23 17 8" xfId="6949"/>
    <cellStyle name="常规 23 17 9" xfId="6950"/>
    <cellStyle name="常规 23 18" xfId="6951"/>
    <cellStyle name="常规 23 18 10" xfId="6952"/>
    <cellStyle name="常规 23 18 11" xfId="6953"/>
    <cellStyle name="常规 23 18 12" xfId="6954"/>
    <cellStyle name="常规 23 18 13" xfId="6955"/>
    <cellStyle name="常规 23 18 14" xfId="6956"/>
    <cellStyle name="常规 23 18 15" xfId="6957"/>
    <cellStyle name="常规 23 18 16" xfId="6958"/>
    <cellStyle name="常规 23 18 17" xfId="6959"/>
    <cellStyle name="常规 23 18 18" xfId="6960"/>
    <cellStyle name="常规 23 18 19" xfId="6961"/>
    <cellStyle name="常规 23 18 2" xfId="6962"/>
    <cellStyle name="常规 23 18 20" xfId="6963"/>
    <cellStyle name="常规 23 18 21" xfId="6964"/>
    <cellStyle name="常规 23 18 22" xfId="6965"/>
    <cellStyle name="常规 23 18 23" xfId="6966"/>
    <cellStyle name="常规 23 18 24" xfId="6967"/>
    <cellStyle name="常规 23 18 25" xfId="6968"/>
    <cellStyle name="常规 23 18 26" xfId="6969"/>
    <cellStyle name="常规 23 18 27" xfId="6970"/>
    <cellStyle name="常规 23 18 28" xfId="6971"/>
    <cellStyle name="常规 23 18 29" xfId="6972"/>
    <cellStyle name="常规 23 18 3" xfId="6973"/>
    <cellStyle name="常规 23 18 30" xfId="6974"/>
    <cellStyle name="常规 23 18 31" xfId="6975"/>
    <cellStyle name="常规 23 18 32" xfId="6976"/>
    <cellStyle name="常规 23 18 33" xfId="6977"/>
    <cellStyle name="常规 23 18 34" xfId="6978"/>
    <cellStyle name="常规 23 18 35" xfId="6979"/>
    <cellStyle name="常规 23 18 36" xfId="6980"/>
    <cellStyle name="常规 23 18 37" xfId="6981"/>
    <cellStyle name="常规 23 18 38" xfId="6982"/>
    <cellStyle name="常规 23 18 39" xfId="6983"/>
    <cellStyle name="常规 23 18 4" xfId="6984"/>
    <cellStyle name="常规 23 18 40" xfId="6985"/>
    <cellStyle name="常规 23 18 41" xfId="6986"/>
    <cellStyle name="常规 23 18 42" xfId="6987"/>
    <cellStyle name="常规 23 18 43" xfId="6988"/>
    <cellStyle name="常规 23 18 44" xfId="6989"/>
    <cellStyle name="常规 23 18 45" xfId="6990"/>
    <cellStyle name="常规 23 18 46" xfId="6991"/>
    <cellStyle name="常规 23 18 47" xfId="6992"/>
    <cellStyle name="常规 23 18 48" xfId="6993"/>
    <cellStyle name="常规 23 18 49" xfId="6994"/>
    <cellStyle name="常规 23 18 5" xfId="6995"/>
    <cellStyle name="常规 23 18 50" xfId="6996"/>
    <cellStyle name="常规 23 18 51" xfId="6997"/>
    <cellStyle name="常规 23 18 52" xfId="6998"/>
    <cellStyle name="常规 23 18 53" xfId="6999"/>
    <cellStyle name="常规 23 18 54" xfId="7000"/>
    <cellStyle name="常规 23 18 55" xfId="7001"/>
    <cellStyle name="常规 23 18 56" xfId="7002"/>
    <cellStyle name="常规 23 18 6" xfId="7003"/>
    <cellStyle name="常规 23 18 7" xfId="7004"/>
    <cellStyle name="常规 23 18 8" xfId="7005"/>
    <cellStyle name="常规 23 18 9" xfId="7006"/>
    <cellStyle name="常规 23 19" xfId="7007"/>
    <cellStyle name="常规 23 2" xfId="7008"/>
    <cellStyle name="常规 23 2 10" xfId="7009"/>
    <cellStyle name="常规 23 2 11" xfId="7010"/>
    <cellStyle name="常规 23 2 12" xfId="7011"/>
    <cellStyle name="常规 23 2 13" xfId="7012"/>
    <cellStyle name="常规 23 2 14" xfId="7013"/>
    <cellStyle name="常规 23 2 15" xfId="7014"/>
    <cellStyle name="常规 23 2 16" xfId="7015"/>
    <cellStyle name="常规 23 2 17" xfId="7016"/>
    <cellStyle name="常规 23 2 18" xfId="7017"/>
    <cellStyle name="常规 23 2 19" xfId="7018"/>
    <cellStyle name="常规 23 2 2" xfId="7019"/>
    <cellStyle name="常规 23 2 20" xfId="7020"/>
    <cellStyle name="常规 23 2 21" xfId="7021"/>
    <cellStyle name="常规 23 2 22" xfId="7022"/>
    <cellStyle name="常规 23 2 23" xfId="7023"/>
    <cellStyle name="常规 23 2 24" xfId="7024"/>
    <cellStyle name="常规 23 2 25" xfId="7025"/>
    <cellStyle name="常规 23 2 26" xfId="7026"/>
    <cellStyle name="常规 23 2 27" xfId="7027"/>
    <cellStyle name="常规 23 2 28" xfId="7028"/>
    <cellStyle name="常规 23 2 29" xfId="7029"/>
    <cellStyle name="常规 23 2 3" xfId="7030"/>
    <cellStyle name="常规 23 2 30" xfId="7031"/>
    <cellStyle name="常规 23 2 31" xfId="7032"/>
    <cellStyle name="常规 23 2 32" xfId="7033"/>
    <cellStyle name="常规 23 2 33" xfId="7034"/>
    <cellStyle name="常规 23 2 34" xfId="7035"/>
    <cellStyle name="常规 23 2 35" xfId="7036"/>
    <cellStyle name="常规 23 2 36" xfId="7037"/>
    <cellStyle name="常规 23 2 37" xfId="7038"/>
    <cellStyle name="常规 23 2 38" xfId="7039"/>
    <cellStyle name="常规 23 2 39" xfId="7040"/>
    <cellStyle name="常规 23 2 4" xfId="7041"/>
    <cellStyle name="常规 23 2 40" xfId="7042"/>
    <cellStyle name="常规 23 2 41" xfId="7043"/>
    <cellStyle name="常规 23 2 42" xfId="7044"/>
    <cellStyle name="常规 23 2 43" xfId="7045"/>
    <cellStyle name="常规 23 2 44" xfId="7046"/>
    <cellStyle name="常规 23 2 45" xfId="7047"/>
    <cellStyle name="常规 23 2 46" xfId="7048"/>
    <cellStyle name="常规 23 2 47" xfId="7049"/>
    <cellStyle name="常规 23 2 48" xfId="7050"/>
    <cellStyle name="常规 23 2 49" xfId="7051"/>
    <cellStyle name="常规 23 2 5" xfId="7052"/>
    <cellStyle name="常规 23 2 50" xfId="7053"/>
    <cellStyle name="常规 23 2 51" xfId="7054"/>
    <cellStyle name="常规 23 2 52" xfId="7055"/>
    <cellStyle name="常规 23 2 53" xfId="7056"/>
    <cellStyle name="常规 23 2 54" xfId="7057"/>
    <cellStyle name="常规 23 2 55" xfId="7058"/>
    <cellStyle name="常规 23 2 56" xfId="7059"/>
    <cellStyle name="常规 23 2 6" xfId="7060"/>
    <cellStyle name="常规 23 2 7" xfId="7061"/>
    <cellStyle name="常规 23 2 8" xfId="7062"/>
    <cellStyle name="常规 23 2 9" xfId="7063"/>
    <cellStyle name="常规 23 20" xfId="7064"/>
    <cellStyle name="常规 23 21" xfId="7065"/>
    <cellStyle name="常规 23 22" xfId="7066"/>
    <cellStyle name="常规 23 23" xfId="7067"/>
    <cellStyle name="常规 23 24" xfId="7068"/>
    <cellStyle name="常规 23 25" xfId="7069"/>
    <cellStyle name="常规 23 26" xfId="7070"/>
    <cellStyle name="常规 23 27" xfId="7071"/>
    <cellStyle name="常规 23 28" xfId="7072"/>
    <cellStyle name="常规 23 29" xfId="7073"/>
    <cellStyle name="常规 23 3" xfId="7074"/>
    <cellStyle name="常规 23 3 10" xfId="7075"/>
    <cellStyle name="常规 23 3 11" xfId="7076"/>
    <cellStyle name="常规 23 3 12" xfId="7077"/>
    <cellStyle name="常规 23 3 13" xfId="7078"/>
    <cellStyle name="常规 23 3 14" xfId="7079"/>
    <cellStyle name="常规 23 3 15" xfId="7080"/>
    <cellStyle name="常规 23 3 16" xfId="7081"/>
    <cellStyle name="常规 23 3 17" xfId="7082"/>
    <cellStyle name="常规 23 3 18" xfId="7083"/>
    <cellStyle name="常规 23 3 19" xfId="7084"/>
    <cellStyle name="常规 23 3 2" xfId="7085"/>
    <cellStyle name="常规 23 3 20" xfId="7086"/>
    <cellStyle name="常规 23 3 21" xfId="7087"/>
    <cellStyle name="常规 23 3 22" xfId="7088"/>
    <cellStyle name="常规 23 3 23" xfId="7089"/>
    <cellStyle name="常规 23 3 24" xfId="7090"/>
    <cellStyle name="常规 23 3 25" xfId="7091"/>
    <cellStyle name="常规 23 3 26" xfId="7092"/>
    <cellStyle name="常规 23 3 27" xfId="7093"/>
    <cellStyle name="常规 23 3 28" xfId="7094"/>
    <cellStyle name="常规 23 3 29" xfId="7095"/>
    <cellStyle name="常规 23 3 3" xfId="7096"/>
    <cellStyle name="常规 23 3 30" xfId="7097"/>
    <cellStyle name="常规 23 3 31" xfId="7098"/>
    <cellStyle name="常规 23 3 32" xfId="7099"/>
    <cellStyle name="常规 23 3 33" xfId="7100"/>
    <cellStyle name="常规 23 3 34" xfId="7101"/>
    <cellStyle name="常规 23 3 35" xfId="7102"/>
    <cellStyle name="常规 23 3 36" xfId="7103"/>
    <cellStyle name="常规 23 3 37" xfId="7104"/>
    <cellStyle name="常规 23 3 38" xfId="7105"/>
    <cellStyle name="常规 23 3 39" xfId="7106"/>
    <cellStyle name="常规 23 3 4" xfId="7107"/>
    <cellStyle name="常规 23 3 40" xfId="7108"/>
    <cellStyle name="常规 23 3 41" xfId="7109"/>
    <cellStyle name="常规 23 3 42" xfId="7110"/>
    <cellStyle name="常规 23 3 43" xfId="7111"/>
    <cellStyle name="常规 23 3 44" xfId="7112"/>
    <cellStyle name="常规 23 3 45" xfId="7113"/>
    <cellStyle name="常规 23 3 46" xfId="7114"/>
    <cellStyle name="常规 23 3 47" xfId="7115"/>
    <cellStyle name="常规 23 3 48" xfId="7116"/>
    <cellStyle name="常规 23 3 49" xfId="7117"/>
    <cellStyle name="常规 23 3 5" xfId="7118"/>
    <cellStyle name="常规 23 3 50" xfId="7119"/>
    <cellStyle name="常规 23 3 51" xfId="7120"/>
    <cellStyle name="常规 23 3 52" xfId="7121"/>
    <cellStyle name="常规 23 3 53" xfId="7122"/>
    <cellStyle name="常规 23 3 54" xfId="7123"/>
    <cellStyle name="常规 23 3 55" xfId="7124"/>
    <cellStyle name="常规 23 3 56" xfId="7125"/>
    <cellStyle name="常规 23 3 6" xfId="7126"/>
    <cellStyle name="常规 23 3 7" xfId="7127"/>
    <cellStyle name="常规 23 3 8" xfId="7128"/>
    <cellStyle name="常规 23 3 9" xfId="7129"/>
    <cellStyle name="常规 23 30" xfId="7130"/>
    <cellStyle name="常规 23 31" xfId="7131"/>
    <cellStyle name="常规 23 32" xfId="7132"/>
    <cellStyle name="常规 23 33" xfId="7133"/>
    <cellStyle name="常规 23 34" xfId="7134"/>
    <cellStyle name="常规 23 35" xfId="7135"/>
    <cellStyle name="常规 23 36" xfId="7136"/>
    <cellStyle name="常规 23 37" xfId="7137"/>
    <cellStyle name="常规 23 38" xfId="7138"/>
    <cellStyle name="常规 23 39" xfId="7139"/>
    <cellStyle name="常规 23 4" xfId="7140"/>
    <cellStyle name="常规 23 4 10" xfId="7141"/>
    <cellStyle name="常规 23 4 11" xfId="7142"/>
    <cellStyle name="常规 23 4 12" xfId="7143"/>
    <cellStyle name="常规 23 4 13" xfId="7144"/>
    <cellStyle name="常规 23 4 14" xfId="7145"/>
    <cellStyle name="常规 23 4 15" xfId="7146"/>
    <cellStyle name="常规 23 4 16" xfId="7147"/>
    <cellStyle name="常规 23 4 17" xfId="7148"/>
    <cellStyle name="常规 23 4 18" xfId="7149"/>
    <cellStyle name="常规 23 4 19" xfId="7150"/>
    <cellStyle name="常规 23 4 2" xfId="7151"/>
    <cellStyle name="常规 23 4 20" xfId="7152"/>
    <cellStyle name="常规 23 4 21" xfId="7153"/>
    <cellStyle name="常规 23 4 22" xfId="7154"/>
    <cellStyle name="常规 23 4 23" xfId="7155"/>
    <cellStyle name="常规 23 4 24" xfId="7156"/>
    <cellStyle name="常规 23 4 25" xfId="7157"/>
    <cellStyle name="常规 23 4 26" xfId="7158"/>
    <cellStyle name="常规 23 4 27" xfId="7159"/>
    <cellStyle name="常规 23 4 28" xfId="7160"/>
    <cellStyle name="常规 23 4 29" xfId="7161"/>
    <cellStyle name="常规 23 4 3" xfId="7162"/>
    <cellStyle name="常规 23 4 30" xfId="7163"/>
    <cellStyle name="常规 23 4 31" xfId="7164"/>
    <cellStyle name="常规 23 4 32" xfId="7165"/>
    <cellStyle name="常规 23 4 33" xfId="7166"/>
    <cellStyle name="常规 23 4 34" xfId="7167"/>
    <cellStyle name="常规 23 4 35" xfId="7168"/>
    <cellStyle name="常规 23 4 36" xfId="7169"/>
    <cellStyle name="常规 23 4 37" xfId="7170"/>
    <cellStyle name="常规 23 4 38" xfId="7171"/>
    <cellStyle name="常规 23 4 39" xfId="7172"/>
    <cellStyle name="常规 23 4 4" xfId="7173"/>
    <cellStyle name="常规 23 4 40" xfId="7174"/>
    <cellStyle name="常规 23 4 41" xfId="7175"/>
    <cellStyle name="常规 23 4 42" xfId="7176"/>
    <cellStyle name="常规 23 4 43" xfId="7177"/>
    <cellStyle name="常规 23 4 44" xfId="7178"/>
    <cellStyle name="常规 23 4 45" xfId="7179"/>
    <cellStyle name="常规 23 4 46" xfId="7180"/>
    <cellStyle name="常规 23 4 47" xfId="7181"/>
    <cellStyle name="常规 23 4 48" xfId="7182"/>
    <cellStyle name="常规 23 4 49" xfId="7183"/>
    <cellStyle name="常规 23 4 5" xfId="7184"/>
    <cellStyle name="常规 23 4 50" xfId="7185"/>
    <cellStyle name="常规 23 4 51" xfId="7186"/>
    <cellStyle name="常规 23 4 52" xfId="7187"/>
    <cellStyle name="常规 23 4 53" xfId="7188"/>
    <cellStyle name="常规 23 4 54" xfId="7189"/>
    <cellStyle name="常规 23 4 55" xfId="7190"/>
    <cellStyle name="常规 23 4 56" xfId="7191"/>
    <cellStyle name="常规 23 4 6" xfId="7192"/>
    <cellStyle name="常规 23 4 7" xfId="7193"/>
    <cellStyle name="常规 23 4 8" xfId="7194"/>
    <cellStyle name="常规 23 4 9" xfId="7195"/>
    <cellStyle name="常规 23 40" xfId="7196"/>
    <cellStyle name="常规 23 41" xfId="7197"/>
    <cellStyle name="常规 23 42" xfId="7198"/>
    <cellStyle name="常规 23 43" xfId="7199"/>
    <cellStyle name="常规 23 44" xfId="7200"/>
    <cellStyle name="常规 23 45" xfId="7201"/>
    <cellStyle name="常规 23 46" xfId="7202"/>
    <cellStyle name="常规 23 47" xfId="7203"/>
    <cellStyle name="常规 23 48" xfId="7204"/>
    <cellStyle name="常规 23 49" xfId="7205"/>
    <cellStyle name="常规 23 5" xfId="7206"/>
    <cellStyle name="常规 23 5 10" xfId="7207"/>
    <cellStyle name="常规 23 5 11" xfId="7208"/>
    <cellStyle name="常规 23 5 12" xfId="7209"/>
    <cellStyle name="常规 23 5 13" xfId="7210"/>
    <cellStyle name="常规 23 5 14" xfId="7211"/>
    <cellStyle name="常规 23 5 15" xfId="7212"/>
    <cellStyle name="常规 23 5 16" xfId="7213"/>
    <cellStyle name="常规 23 5 17" xfId="7214"/>
    <cellStyle name="常规 23 5 18" xfId="7215"/>
    <cellStyle name="常规 23 5 19" xfId="7216"/>
    <cellStyle name="常规 23 5 2" xfId="7217"/>
    <cellStyle name="常规 23 5 20" xfId="7218"/>
    <cellStyle name="常规 23 5 21" xfId="7219"/>
    <cellStyle name="常规 23 5 22" xfId="7220"/>
    <cellStyle name="常规 23 5 23" xfId="7221"/>
    <cellStyle name="常规 23 5 24" xfId="7222"/>
    <cellStyle name="常规 23 5 25" xfId="7223"/>
    <cellStyle name="常规 23 5 26" xfId="7224"/>
    <cellStyle name="常规 23 5 27" xfId="7225"/>
    <cellStyle name="常规 23 5 28" xfId="7226"/>
    <cellStyle name="常规 23 5 29" xfId="7227"/>
    <cellStyle name="常规 23 5 3" xfId="7228"/>
    <cellStyle name="常规 23 5 30" xfId="7229"/>
    <cellStyle name="常规 23 5 31" xfId="7230"/>
    <cellStyle name="常规 23 5 32" xfId="7231"/>
    <cellStyle name="常规 23 5 33" xfId="7232"/>
    <cellStyle name="常规 23 5 34" xfId="7233"/>
    <cellStyle name="常规 23 5 35" xfId="7234"/>
    <cellStyle name="常规 23 5 36" xfId="7235"/>
    <cellStyle name="常规 23 5 37" xfId="7236"/>
    <cellStyle name="常规 23 5 38" xfId="7237"/>
    <cellStyle name="常规 23 5 39" xfId="7238"/>
    <cellStyle name="常规 23 5 4" xfId="7239"/>
    <cellStyle name="常规 23 5 40" xfId="7240"/>
    <cellStyle name="常规 23 5 41" xfId="7241"/>
    <cellStyle name="常规 23 5 42" xfId="7242"/>
    <cellStyle name="常规 23 5 43" xfId="7243"/>
    <cellStyle name="常规 23 5 44" xfId="7244"/>
    <cellStyle name="常规 23 5 45" xfId="7245"/>
    <cellStyle name="常规 23 5 46" xfId="7246"/>
    <cellStyle name="常规 23 5 47" xfId="7247"/>
    <cellStyle name="常规 23 5 48" xfId="7248"/>
    <cellStyle name="常规 23 5 49" xfId="7249"/>
    <cellStyle name="常规 23 5 5" xfId="7250"/>
    <cellStyle name="常规 23 5 50" xfId="7251"/>
    <cellStyle name="常规 23 5 51" xfId="7252"/>
    <cellStyle name="常规 23 5 52" xfId="7253"/>
    <cellStyle name="常规 23 5 53" xfId="7254"/>
    <cellStyle name="常规 23 5 54" xfId="7255"/>
    <cellStyle name="常规 23 5 55" xfId="7256"/>
    <cellStyle name="常规 23 5 56" xfId="7257"/>
    <cellStyle name="常规 23 5 6" xfId="7258"/>
    <cellStyle name="常规 23 5 7" xfId="7259"/>
    <cellStyle name="常规 23 5 8" xfId="7260"/>
    <cellStyle name="常规 23 5 9" xfId="7261"/>
    <cellStyle name="常规 23 50" xfId="7262"/>
    <cellStyle name="常规 23 51" xfId="7263"/>
    <cellStyle name="常规 23 52" xfId="7264"/>
    <cellStyle name="常规 23 53" xfId="7265"/>
    <cellStyle name="常规 23 54" xfId="7266"/>
    <cellStyle name="常规 23 55" xfId="7267"/>
    <cellStyle name="常规 23 56" xfId="7268"/>
    <cellStyle name="常规 23 57" xfId="7269"/>
    <cellStyle name="常规 23 58" xfId="7270"/>
    <cellStyle name="常规 23 59" xfId="7271"/>
    <cellStyle name="常规 23 6" xfId="7272"/>
    <cellStyle name="常规 23 6 10" xfId="7273"/>
    <cellStyle name="常规 23 6 11" xfId="7274"/>
    <cellStyle name="常规 23 6 12" xfId="7275"/>
    <cellStyle name="常规 23 6 13" xfId="7276"/>
    <cellStyle name="常规 23 6 14" xfId="7277"/>
    <cellStyle name="常规 23 6 15" xfId="7278"/>
    <cellStyle name="常规 23 6 16" xfId="7279"/>
    <cellStyle name="常规 23 6 17" xfId="7280"/>
    <cellStyle name="常规 23 6 18" xfId="7281"/>
    <cellStyle name="常规 23 6 19" xfId="7282"/>
    <cellStyle name="常规 23 6 2" xfId="7283"/>
    <cellStyle name="常规 23 6 20" xfId="7284"/>
    <cellStyle name="常规 23 6 21" xfId="7285"/>
    <cellStyle name="常规 23 6 22" xfId="7286"/>
    <cellStyle name="常规 23 6 23" xfId="7287"/>
    <cellStyle name="常规 23 6 24" xfId="7288"/>
    <cellStyle name="常规 23 6 25" xfId="7289"/>
    <cellStyle name="常规 23 6 26" xfId="7290"/>
    <cellStyle name="常规 23 6 27" xfId="7291"/>
    <cellStyle name="常规 23 6 28" xfId="7292"/>
    <cellStyle name="常规 23 6 29" xfId="7293"/>
    <cellStyle name="常规 23 6 3" xfId="7294"/>
    <cellStyle name="常规 23 6 30" xfId="7295"/>
    <cellStyle name="常规 23 6 31" xfId="7296"/>
    <cellStyle name="常规 23 6 32" xfId="7297"/>
    <cellStyle name="常规 23 6 33" xfId="7298"/>
    <cellStyle name="常规 23 6 34" xfId="7299"/>
    <cellStyle name="常规 23 6 35" xfId="7300"/>
    <cellStyle name="常规 23 6 36" xfId="7301"/>
    <cellStyle name="常规 23 6 37" xfId="7302"/>
    <cellStyle name="常规 23 6 38" xfId="7303"/>
    <cellStyle name="常规 23 6 39" xfId="7304"/>
    <cellStyle name="常规 23 6 4" xfId="7305"/>
    <cellStyle name="常规 23 6 40" xfId="7306"/>
    <cellStyle name="常规 23 6 41" xfId="7307"/>
    <cellStyle name="常规 23 6 42" xfId="7308"/>
    <cellStyle name="常规 23 6 43" xfId="7309"/>
    <cellStyle name="常规 23 6 44" xfId="7310"/>
    <cellStyle name="常规 23 6 45" xfId="7311"/>
    <cellStyle name="常规 23 6 46" xfId="7312"/>
    <cellStyle name="常规 23 6 47" xfId="7313"/>
    <cellStyle name="常规 23 6 48" xfId="7314"/>
    <cellStyle name="常规 23 6 49" xfId="7315"/>
    <cellStyle name="常规 23 6 5" xfId="7316"/>
    <cellStyle name="常规 23 6 50" xfId="7317"/>
    <cellStyle name="常规 23 6 51" xfId="7318"/>
    <cellStyle name="常规 23 6 52" xfId="7319"/>
    <cellStyle name="常规 23 6 53" xfId="7320"/>
    <cellStyle name="常规 23 6 54" xfId="7321"/>
    <cellStyle name="常规 23 6 55" xfId="7322"/>
    <cellStyle name="常规 23 6 56" xfId="7323"/>
    <cellStyle name="常规 23 6 6" xfId="7324"/>
    <cellStyle name="常规 23 6 7" xfId="7325"/>
    <cellStyle name="常规 23 6 8" xfId="7326"/>
    <cellStyle name="常规 23 6 9" xfId="7327"/>
    <cellStyle name="常规 23 60" xfId="7328"/>
    <cellStyle name="常规 23 61" xfId="7329"/>
    <cellStyle name="常规 23 62" xfId="7330"/>
    <cellStyle name="常规 23 63" xfId="7331"/>
    <cellStyle name="常规 23 64" xfId="7332"/>
    <cellStyle name="常规 23 65" xfId="7333"/>
    <cellStyle name="常规 23 66" xfId="7334"/>
    <cellStyle name="常规 23 67" xfId="7335"/>
    <cellStyle name="常规 23 68" xfId="7336"/>
    <cellStyle name="常规 23 69" xfId="7337"/>
    <cellStyle name="常规 23 7" xfId="7338"/>
    <cellStyle name="常规 23 7 10" xfId="7339"/>
    <cellStyle name="常规 23 7 11" xfId="7340"/>
    <cellStyle name="常规 23 7 12" xfId="7341"/>
    <cellStyle name="常规 23 7 13" xfId="7342"/>
    <cellStyle name="常规 23 7 14" xfId="7343"/>
    <cellStyle name="常规 23 7 15" xfId="7344"/>
    <cellStyle name="常规 23 7 16" xfId="7345"/>
    <cellStyle name="常规 23 7 17" xfId="7346"/>
    <cellStyle name="常规 23 7 18" xfId="7347"/>
    <cellStyle name="常规 23 7 19" xfId="7348"/>
    <cellStyle name="常规 23 7 2" xfId="7349"/>
    <cellStyle name="常规 23 7 20" xfId="7350"/>
    <cellStyle name="常规 23 7 21" xfId="7351"/>
    <cellStyle name="常规 23 7 22" xfId="7352"/>
    <cellStyle name="常规 23 7 23" xfId="7353"/>
    <cellStyle name="常规 23 7 24" xfId="7354"/>
    <cellStyle name="常规 23 7 25" xfId="7355"/>
    <cellStyle name="常规 23 7 26" xfId="7356"/>
    <cellStyle name="常规 23 7 27" xfId="7357"/>
    <cellStyle name="常规 23 7 28" xfId="7358"/>
    <cellStyle name="常规 23 7 29" xfId="7359"/>
    <cellStyle name="常规 23 7 3" xfId="7360"/>
    <cellStyle name="常规 23 7 30" xfId="7361"/>
    <cellStyle name="常规 23 7 31" xfId="7362"/>
    <cellStyle name="常规 23 7 32" xfId="7363"/>
    <cellStyle name="常规 23 7 33" xfId="7364"/>
    <cellStyle name="常规 23 7 34" xfId="7365"/>
    <cellStyle name="常规 23 7 35" xfId="7366"/>
    <cellStyle name="常规 23 7 36" xfId="7367"/>
    <cellStyle name="常规 23 7 37" xfId="7368"/>
    <cellStyle name="常规 23 7 38" xfId="7369"/>
    <cellStyle name="常规 23 7 39" xfId="7370"/>
    <cellStyle name="常规 23 7 4" xfId="7371"/>
    <cellStyle name="常规 23 7 40" xfId="7372"/>
    <cellStyle name="常规 23 7 41" xfId="7373"/>
    <cellStyle name="常规 23 7 42" xfId="7374"/>
    <cellStyle name="常规 23 7 43" xfId="7375"/>
    <cellStyle name="常规 23 7 44" xfId="7376"/>
    <cellStyle name="常规 23 7 45" xfId="7377"/>
    <cellStyle name="常规 23 7 46" xfId="7378"/>
    <cellStyle name="常规 23 7 47" xfId="7379"/>
    <cellStyle name="常规 23 7 48" xfId="7380"/>
    <cellStyle name="常规 23 7 49" xfId="7381"/>
    <cellStyle name="常规 23 7 5" xfId="7382"/>
    <cellStyle name="常规 23 7 50" xfId="7383"/>
    <cellStyle name="常规 23 7 51" xfId="7384"/>
    <cellStyle name="常规 23 7 52" xfId="7385"/>
    <cellStyle name="常规 23 7 53" xfId="7386"/>
    <cellStyle name="常规 23 7 54" xfId="7387"/>
    <cellStyle name="常规 23 7 55" xfId="7388"/>
    <cellStyle name="常规 23 7 56" xfId="7389"/>
    <cellStyle name="常规 23 7 6" xfId="7390"/>
    <cellStyle name="常规 23 7 7" xfId="7391"/>
    <cellStyle name="常规 23 7 8" xfId="7392"/>
    <cellStyle name="常规 23 7 9" xfId="7393"/>
    <cellStyle name="常规 23 70" xfId="7394"/>
    <cellStyle name="常规 23 71" xfId="7395"/>
    <cellStyle name="常规 23 72" xfId="7396"/>
    <cellStyle name="常规 23 73" xfId="7397"/>
    <cellStyle name="常规 23 8" xfId="7398"/>
    <cellStyle name="常规 23 8 10" xfId="7399"/>
    <cellStyle name="常规 23 8 11" xfId="7400"/>
    <cellStyle name="常规 23 8 12" xfId="7401"/>
    <cellStyle name="常规 23 8 13" xfId="7402"/>
    <cellStyle name="常规 23 8 14" xfId="7403"/>
    <cellStyle name="常规 23 8 15" xfId="7404"/>
    <cellStyle name="常规 23 8 16" xfId="7405"/>
    <cellStyle name="常规 23 8 17" xfId="7406"/>
    <cellStyle name="常规 23 8 18" xfId="7407"/>
    <cellStyle name="常规 23 8 19" xfId="7408"/>
    <cellStyle name="常规 23 8 2" xfId="7409"/>
    <cellStyle name="常规 23 8 20" xfId="7410"/>
    <cellStyle name="常规 23 8 21" xfId="7411"/>
    <cellStyle name="常规 23 8 22" xfId="7412"/>
    <cellStyle name="常规 23 8 23" xfId="7413"/>
    <cellStyle name="常规 23 8 24" xfId="7414"/>
    <cellStyle name="常规 23 8 25" xfId="7415"/>
    <cellStyle name="常规 23 8 26" xfId="7416"/>
    <cellStyle name="常规 23 8 27" xfId="7417"/>
    <cellStyle name="常规 23 8 28" xfId="7418"/>
    <cellStyle name="常规 23 8 29" xfId="7419"/>
    <cellStyle name="常规 23 8 3" xfId="7420"/>
    <cellStyle name="常规 23 8 30" xfId="7421"/>
    <cellStyle name="常规 23 8 31" xfId="7422"/>
    <cellStyle name="常规 23 8 32" xfId="7423"/>
    <cellStyle name="常规 23 8 33" xfId="7424"/>
    <cellStyle name="常规 23 8 34" xfId="7425"/>
    <cellStyle name="常规 23 8 35" xfId="7426"/>
    <cellStyle name="常规 23 8 36" xfId="7427"/>
    <cellStyle name="常规 23 8 37" xfId="7428"/>
    <cellStyle name="常规 23 8 38" xfId="7429"/>
    <cellStyle name="常规 23 8 39" xfId="7430"/>
    <cellStyle name="常规 23 8 4" xfId="7431"/>
    <cellStyle name="常规 23 8 40" xfId="7432"/>
    <cellStyle name="常规 23 8 41" xfId="7433"/>
    <cellStyle name="常规 23 8 42" xfId="7434"/>
    <cellStyle name="常规 23 8 43" xfId="7435"/>
    <cellStyle name="常规 23 8 44" xfId="7436"/>
    <cellStyle name="常规 23 8 45" xfId="7437"/>
    <cellStyle name="常规 23 8 46" xfId="7438"/>
    <cellStyle name="常规 23 8 47" xfId="7439"/>
    <cellStyle name="常规 23 8 48" xfId="7440"/>
    <cellStyle name="常规 23 8 49" xfId="7441"/>
    <cellStyle name="常规 23 8 5" xfId="7442"/>
    <cellStyle name="常规 23 8 50" xfId="7443"/>
    <cellStyle name="常规 23 8 51" xfId="7444"/>
    <cellStyle name="常规 23 8 52" xfId="7445"/>
    <cellStyle name="常规 23 8 53" xfId="7446"/>
    <cellStyle name="常规 23 8 54" xfId="7447"/>
    <cellStyle name="常规 23 8 55" xfId="7448"/>
    <cellStyle name="常规 23 8 56" xfId="7449"/>
    <cellStyle name="常规 23 8 6" xfId="7450"/>
    <cellStyle name="常规 23 8 7" xfId="7451"/>
    <cellStyle name="常规 23 8 8" xfId="7452"/>
    <cellStyle name="常规 23 8 9" xfId="7453"/>
    <cellStyle name="常规 23 9" xfId="7454"/>
    <cellStyle name="常规 23 9 10" xfId="7455"/>
    <cellStyle name="常规 23 9 11" xfId="7456"/>
    <cellStyle name="常规 23 9 12" xfId="7457"/>
    <cellStyle name="常规 23 9 13" xfId="7458"/>
    <cellStyle name="常规 23 9 14" xfId="7459"/>
    <cellStyle name="常规 23 9 15" xfId="7460"/>
    <cellStyle name="常规 23 9 16" xfId="7461"/>
    <cellStyle name="常规 23 9 17" xfId="7462"/>
    <cellStyle name="常规 23 9 18" xfId="7463"/>
    <cellStyle name="常规 23 9 19" xfId="7464"/>
    <cellStyle name="常规 23 9 2" xfId="7465"/>
    <cellStyle name="常规 23 9 20" xfId="7466"/>
    <cellStyle name="常规 23 9 21" xfId="7467"/>
    <cellStyle name="常规 23 9 22" xfId="7468"/>
    <cellStyle name="常规 23 9 23" xfId="7469"/>
    <cellStyle name="常规 23 9 24" xfId="7470"/>
    <cellStyle name="常规 23 9 25" xfId="7471"/>
    <cellStyle name="常规 23 9 26" xfId="7472"/>
    <cellStyle name="常规 23 9 27" xfId="7473"/>
    <cellStyle name="常规 23 9 28" xfId="7474"/>
    <cellStyle name="常规 23 9 29" xfId="7475"/>
    <cellStyle name="常规 23 9 3" xfId="7476"/>
    <cellStyle name="常规 23 9 30" xfId="7477"/>
    <cellStyle name="常规 23 9 31" xfId="7478"/>
    <cellStyle name="常规 23 9 32" xfId="7479"/>
    <cellStyle name="常规 23 9 33" xfId="7480"/>
    <cellStyle name="常规 23 9 34" xfId="7481"/>
    <cellStyle name="常规 23 9 35" xfId="7482"/>
    <cellStyle name="常规 23 9 36" xfId="7483"/>
    <cellStyle name="常规 23 9 37" xfId="7484"/>
    <cellStyle name="常规 23 9 38" xfId="7485"/>
    <cellStyle name="常规 23 9 39" xfId="7486"/>
    <cellStyle name="常规 23 9 4" xfId="7487"/>
    <cellStyle name="常规 23 9 40" xfId="7488"/>
    <cellStyle name="常规 23 9 41" xfId="7489"/>
    <cellStyle name="常规 23 9 42" xfId="7490"/>
    <cellStyle name="常规 23 9 43" xfId="7491"/>
    <cellStyle name="常规 23 9 44" xfId="7492"/>
    <cellStyle name="常规 23 9 45" xfId="7493"/>
    <cellStyle name="常规 23 9 46" xfId="7494"/>
    <cellStyle name="常规 23 9 47" xfId="7495"/>
    <cellStyle name="常规 23 9 48" xfId="7496"/>
    <cellStyle name="常规 23 9 49" xfId="7497"/>
    <cellStyle name="常规 23 9 5" xfId="7498"/>
    <cellStyle name="常规 23 9 50" xfId="7499"/>
    <cellStyle name="常规 23 9 51" xfId="7500"/>
    <cellStyle name="常规 23 9 52" xfId="7501"/>
    <cellStyle name="常规 23 9 53" xfId="7502"/>
    <cellStyle name="常规 23 9 54" xfId="7503"/>
    <cellStyle name="常规 23 9 55" xfId="7504"/>
    <cellStyle name="常规 23 9 56" xfId="7505"/>
    <cellStyle name="常规 23 9 6" xfId="7506"/>
    <cellStyle name="常规 23 9 7" xfId="7507"/>
    <cellStyle name="常规 23 9 8" xfId="7508"/>
    <cellStyle name="常规 23 9 9" xfId="7509"/>
    <cellStyle name="常规 3" xfId="69"/>
    <cellStyle name="常规 3 2" xfId="70"/>
    <cellStyle name="常规 3 2 2" xfId="71"/>
    <cellStyle name="常规 3 2 2 2" xfId="7510"/>
    <cellStyle name="常规 3 2 3" xfId="7511"/>
    <cellStyle name="常规 3 2 3 2" xfId="7512"/>
    <cellStyle name="常规 3 2 4" xfId="7513"/>
    <cellStyle name="常规 3 2 4 2" xfId="7514"/>
    <cellStyle name="常规 3 2 5" xfId="7515"/>
    <cellStyle name="常规 3 2 5 2" xfId="7516"/>
    <cellStyle name="常规 3 3" xfId="7517"/>
    <cellStyle name="常规 3 3 2" xfId="7518"/>
    <cellStyle name="常规 3 4" xfId="7519"/>
    <cellStyle name="常规 3 4 2" xfId="7520"/>
    <cellStyle name="常规 3 5" xfId="7521"/>
    <cellStyle name="常规 3 5 2" xfId="7522"/>
    <cellStyle name="常规 3 6" xfId="7523"/>
    <cellStyle name="常规 3 6 2" xfId="7524"/>
    <cellStyle name="常规 3 7" xfId="7525"/>
    <cellStyle name="常规 3 7 2" xfId="7526"/>
    <cellStyle name="常规 3 8" xfId="7527"/>
    <cellStyle name="常规 3 8 2" xfId="7528"/>
    <cellStyle name="常规 3 9" xfId="7529"/>
    <cellStyle name="常规 3 9 2" xfId="7530"/>
    <cellStyle name="常规 4" xfId="51"/>
    <cellStyle name="常规 4 2" xfId="7531"/>
    <cellStyle name="常规 4 2 2" xfId="7532"/>
    <cellStyle name="常规 4 3" xfId="7533"/>
    <cellStyle name="常规 4 3 2" xfId="7534"/>
    <cellStyle name="常规 4 4" xfId="7535"/>
    <cellStyle name="常规 4 4 2" xfId="7536"/>
    <cellStyle name="常规 4 5" xfId="7537"/>
    <cellStyle name="常规 4 5 2" xfId="7538"/>
    <cellStyle name="常规 4 6" xfId="7539"/>
    <cellStyle name="常规 4 6 2" xfId="7540"/>
    <cellStyle name="常规 4 7" xfId="7541"/>
    <cellStyle name="常规 4 7 2" xfId="7542"/>
    <cellStyle name="常规 4 8" xfId="7543"/>
    <cellStyle name="常规 4 8 2" xfId="7544"/>
    <cellStyle name="常规 4 9" xfId="7545"/>
    <cellStyle name="常规 5" xfId="73"/>
    <cellStyle name="常规 5 2" xfId="7546"/>
    <cellStyle name="常规 5 2 2" xfId="7547"/>
    <cellStyle name="常规 5 3" xfId="7548"/>
    <cellStyle name="常规 5 3 2" xfId="7549"/>
    <cellStyle name="常规 5 4" xfId="7550"/>
    <cellStyle name="常规 5 4 2" xfId="7551"/>
    <cellStyle name="常规 5 5" xfId="7552"/>
    <cellStyle name="常规 5 5 2" xfId="7553"/>
    <cellStyle name="常规 5 6" xfId="7554"/>
    <cellStyle name="常规 5 6 2" xfId="7555"/>
    <cellStyle name="常规 5 7" xfId="7556"/>
    <cellStyle name="常规 5 7 2" xfId="7557"/>
    <cellStyle name="常规 5 8" xfId="7558"/>
    <cellStyle name="常规 5 8 2" xfId="7559"/>
    <cellStyle name="常规 5 9" xfId="7560"/>
    <cellStyle name="常规 6" xfId="7"/>
    <cellStyle name="常规 6 10" xfId="7561"/>
    <cellStyle name="常规 6 10 10" xfId="7562"/>
    <cellStyle name="常规 6 10 11" xfId="7563"/>
    <cellStyle name="常规 6 10 12" xfId="7564"/>
    <cellStyle name="常规 6 10 13" xfId="7565"/>
    <cellStyle name="常规 6 10 14" xfId="7566"/>
    <cellStyle name="常规 6 10 15" xfId="7567"/>
    <cellStyle name="常规 6 10 16" xfId="7568"/>
    <cellStyle name="常规 6 10 17" xfId="7569"/>
    <cellStyle name="常规 6 10 18" xfId="7570"/>
    <cellStyle name="常规 6 10 19" xfId="7571"/>
    <cellStyle name="常规 6 10 2" xfId="7572"/>
    <cellStyle name="常规 6 10 20" xfId="7573"/>
    <cellStyle name="常规 6 10 21" xfId="7574"/>
    <cellStyle name="常规 6 10 22" xfId="7575"/>
    <cellStyle name="常规 6 10 23" xfId="7576"/>
    <cellStyle name="常规 6 10 24" xfId="7577"/>
    <cellStyle name="常规 6 10 25" xfId="7578"/>
    <cellStyle name="常规 6 10 26" xfId="7579"/>
    <cellStyle name="常规 6 10 27" xfId="7580"/>
    <cellStyle name="常规 6 10 28" xfId="7581"/>
    <cellStyle name="常规 6 10 29" xfId="7582"/>
    <cellStyle name="常规 6 10 3" xfId="7583"/>
    <cellStyle name="常规 6 10 30" xfId="7584"/>
    <cellStyle name="常规 6 10 31" xfId="7585"/>
    <cellStyle name="常规 6 10 32" xfId="7586"/>
    <cellStyle name="常规 6 10 33" xfId="7587"/>
    <cellStyle name="常规 6 10 34" xfId="7588"/>
    <cellStyle name="常规 6 10 35" xfId="7589"/>
    <cellStyle name="常规 6 10 36" xfId="7590"/>
    <cellStyle name="常规 6 10 37" xfId="7591"/>
    <cellStyle name="常规 6 10 38" xfId="7592"/>
    <cellStyle name="常规 6 10 39" xfId="7593"/>
    <cellStyle name="常规 6 10 4" xfId="7594"/>
    <cellStyle name="常规 6 10 40" xfId="7595"/>
    <cellStyle name="常规 6 10 41" xfId="7596"/>
    <cellStyle name="常规 6 10 42" xfId="7597"/>
    <cellStyle name="常规 6 10 43" xfId="7598"/>
    <cellStyle name="常规 6 10 44" xfId="7599"/>
    <cellStyle name="常规 6 10 45" xfId="7600"/>
    <cellStyle name="常规 6 10 46" xfId="7601"/>
    <cellStyle name="常规 6 10 47" xfId="7602"/>
    <cellStyle name="常规 6 10 48" xfId="7603"/>
    <cellStyle name="常规 6 10 49" xfId="7604"/>
    <cellStyle name="常规 6 10 5" xfId="7605"/>
    <cellStyle name="常规 6 10 50" xfId="7606"/>
    <cellStyle name="常规 6 10 51" xfId="7607"/>
    <cellStyle name="常规 6 10 52" xfId="7608"/>
    <cellStyle name="常规 6 10 53" xfId="7609"/>
    <cellStyle name="常规 6 10 54" xfId="7610"/>
    <cellStyle name="常规 6 10 55" xfId="7611"/>
    <cellStyle name="常规 6 10 56" xfId="7612"/>
    <cellStyle name="常规 6 10 57" xfId="7613"/>
    <cellStyle name="常规 6 10 58" xfId="7614"/>
    <cellStyle name="常规 6 10 59" xfId="7615"/>
    <cellStyle name="常规 6 10 6" xfId="7616"/>
    <cellStyle name="常规 6 10 60" xfId="7617"/>
    <cellStyle name="常规 6 10 61" xfId="7618"/>
    <cellStyle name="常规 6 10 62" xfId="7619"/>
    <cellStyle name="常规 6 10 63" xfId="7620"/>
    <cellStyle name="常规 6 10 64" xfId="7621"/>
    <cellStyle name="常规 6 10 65" xfId="7622"/>
    <cellStyle name="常规 6 10 66" xfId="7623"/>
    <cellStyle name="常规 6 10 67" xfId="7624"/>
    <cellStyle name="常规 6 10 68" xfId="7625"/>
    <cellStyle name="常规 6 10 69" xfId="7626"/>
    <cellStyle name="常规 6 10 7" xfId="7627"/>
    <cellStyle name="常规 6 10 70" xfId="7628"/>
    <cellStyle name="常规 6 10 71" xfId="7629"/>
    <cellStyle name="常规 6 10 72" xfId="7630"/>
    <cellStyle name="常规 6 10 73" xfId="7631"/>
    <cellStyle name="常规 6 10 74" xfId="7632"/>
    <cellStyle name="常规 6 10 75" xfId="7633"/>
    <cellStyle name="常规 6 10 76" xfId="7634"/>
    <cellStyle name="常规 6 10 77" xfId="7635"/>
    <cellStyle name="常规 6 10 78" xfId="7636"/>
    <cellStyle name="常规 6 10 79" xfId="7637"/>
    <cellStyle name="常规 6 10 8" xfId="7638"/>
    <cellStyle name="常规 6 10 80" xfId="7639"/>
    <cellStyle name="常规 6 10 9" xfId="7640"/>
    <cellStyle name="常规 6 11" xfId="7641"/>
    <cellStyle name="常规 6 11 10" xfId="7642"/>
    <cellStyle name="常规 6 11 11" xfId="7643"/>
    <cellStyle name="常规 6 11 12" xfId="7644"/>
    <cellStyle name="常规 6 11 13" xfId="7645"/>
    <cellStyle name="常规 6 11 14" xfId="7646"/>
    <cellStyle name="常规 6 11 15" xfId="7647"/>
    <cellStyle name="常规 6 11 16" xfId="7648"/>
    <cellStyle name="常规 6 11 17" xfId="7649"/>
    <cellStyle name="常规 6 11 18" xfId="7650"/>
    <cellStyle name="常规 6 11 19" xfId="7651"/>
    <cellStyle name="常规 6 11 2" xfId="7652"/>
    <cellStyle name="常规 6 11 20" xfId="7653"/>
    <cellStyle name="常规 6 11 21" xfId="7654"/>
    <cellStyle name="常规 6 11 22" xfId="7655"/>
    <cellStyle name="常规 6 11 23" xfId="7656"/>
    <cellStyle name="常规 6 11 24" xfId="7657"/>
    <cellStyle name="常规 6 11 25" xfId="7658"/>
    <cellStyle name="常规 6 11 26" xfId="7659"/>
    <cellStyle name="常规 6 11 27" xfId="7660"/>
    <cellStyle name="常规 6 11 28" xfId="7661"/>
    <cellStyle name="常规 6 11 29" xfId="7662"/>
    <cellStyle name="常规 6 11 3" xfId="7663"/>
    <cellStyle name="常规 6 11 30" xfId="7664"/>
    <cellStyle name="常规 6 11 31" xfId="7665"/>
    <cellStyle name="常规 6 11 32" xfId="7666"/>
    <cellStyle name="常规 6 11 33" xfId="7667"/>
    <cellStyle name="常规 6 11 34" xfId="7668"/>
    <cellStyle name="常规 6 11 35" xfId="7669"/>
    <cellStyle name="常规 6 11 36" xfId="7670"/>
    <cellStyle name="常规 6 11 37" xfId="7671"/>
    <cellStyle name="常规 6 11 38" xfId="7672"/>
    <cellStyle name="常规 6 11 39" xfId="7673"/>
    <cellStyle name="常规 6 11 4" xfId="7674"/>
    <cellStyle name="常规 6 11 40" xfId="7675"/>
    <cellStyle name="常规 6 11 41" xfId="7676"/>
    <cellStyle name="常规 6 11 42" xfId="7677"/>
    <cellStyle name="常规 6 11 43" xfId="7678"/>
    <cellStyle name="常规 6 11 44" xfId="7679"/>
    <cellStyle name="常规 6 11 45" xfId="7680"/>
    <cellStyle name="常规 6 11 46" xfId="7681"/>
    <cellStyle name="常规 6 11 47" xfId="7682"/>
    <cellStyle name="常规 6 11 48" xfId="7683"/>
    <cellStyle name="常规 6 11 49" xfId="7684"/>
    <cellStyle name="常规 6 11 5" xfId="7685"/>
    <cellStyle name="常规 6 11 50" xfId="7686"/>
    <cellStyle name="常规 6 11 51" xfId="7687"/>
    <cellStyle name="常规 6 11 52" xfId="7688"/>
    <cellStyle name="常规 6 11 53" xfId="7689"/>
    <cellStyle name="常规 6 11 54" xfId="7690"/>
    <cellStyle name="常规 6 11 55" xfId="7691"/>
    <cellStyle name="常规 6 11 56" xfId="7692"/>
    <cellStyle name="常规 6 11 57" xfId="7693"/>
    <cellStyle name="常规 6 11 58" xfId="7694"/>
    <cellStyle name="常规 6 11 59" xfId="7695"/>
    <cellStyle name="常规 6 11 6" xfId="7696"/>
    <cellStyle name="常规 6 11 60" xfId="7697"/>
    <cellStyle name="常规 6 11 61" xfId="7698"/>
    <cellStyle name="常规 6 11 62" xfId="7699"/>
    <cellStyle name="常规 6 11 63" xfId="7700"/>
    <cellStyle name="常规 6 11 64" xfId="7701"/>
    <cellStyle name="常规 6 11 65" xfId="7702"/>
    <cellStyle name="常规 6 11 66" xfId="7703"/>
    <cellStyle name="常规 6 11 67" xfId="7704"/>
    <cellStyle name="常规 6 11 68" xfId="7705"/>
    <cellStyle name="常规 6 11 69" xfId="7706"/>
    <cellStyle name="常规 6 11 7" xfId="7707"/>
    <cellStyle name="常规 6 11 70" xfId="7708"/>
    <cellStyle name="常规 6 11 71" xfId="7709"/>
    <cellStyle name="常规 6 11 72" xfId="7710"/>
    <cellStyle name="常规 6 11 73" xfId="7711"/>
    <cellStyle name="常规 6 11 74" xfId="7712"/>
    <cellStyle name="常规 6 11 75" xfId="7713"/>
    <cellStyle name="常规 6 11 76" xfId="7714"/>
    <cellStyle name="常规 6 11 77" xfId="7715"/>
    <cellStyle name="常规 6 11 78" xfId="7716"/>
    <cellStyle name="常规 6 11 79" xfId="7717"/>
    <cellStyle name="常规 6 11 8" xfId="7718"/>
    <cellStyle name="常规 6 11 80" xfId="7719"/>
    <cellStyle name="常规 6 11 9" xfId="7720"/>
    <cellStyle name="常规 6 12" xfId="7721"/>
    <cellStyle name="常规 6 12 10" xfId="7722"/>
    <cellStyle name="常规 6 12 11" xfId="7723"/>
    <cellStyle name="常规 6 12 12" xfId="7724"/>
    <cellStyle name="常规 6 12 13" xfId="7725"/>
    <cellStyle name="常规 6 12 14" xfId="7726"/>
    <cellStyle name="常规 6 12 15" xfId="7727"/>
    <cellStyle name="常规 6 12 16" xfId="7728"/>
    <cellStyle name="常规 6 12 17" xfId="7729"/>
    <cellStyle name="常规 6 12 18" xfId="7730"/>
    <cellStyle name="常规 6 12 19" xfId="7731"/>
    <cellStyle name="常规 6 12 2" xfId="7732"/>
    <cellStyle name="常规 6 12 20" xfId="7733"/>
    <cellStyle name="常规 6 12 21" xfId="7734"/>
    <cellStyle name="常规 6 12 22" xfId="7735"/>
    <cellStyle name="常规 6 12 23" xfId="7736"/>
    <cellStyle name="常规 6 12 24" xfId="7737"/>
    <cellStyle name="常规 6 12 25" xfId="7738"/>
    <cellStyle name="常规 6 12 26" xfId="7739"/>
    <cellStyle name="常规 6 12 27" xfId="7740"/>
    <cellStyle name="常规 6 12 28" xfId="7741"/>
    <cellStyle name="常规 6 12 29" xfId="7742"/>
    <cellStyle name="常规 6 12 3" xfId="7743"/>
    <cellStyle name="常规 6 12 30" xfId="7744"/>
    <cellStyle name="常规 6 12 31" xfId="7745"/>
    <cellStyle name="常规 6 12 32" xfId="7746"/>
    <cellStyle name="常规 6 12 33" xfId="7747"/>
    <cellStyle name="常规 6 12 34" xfId="7748"/>
    <cellStyle name="常规 6 12 35" xfId="7749"/>
    <cellStyle name="常规 6 12 36" xfId="7750"/>
    <cellStyle name="常规 6 12 37" xfId="7751"/>
    <cellStyle name="常规 6 12 38" xfId="7752"/>
    <cellStyle name="常规 6 12 39" xfId="7753"/>
    <cellStyle name="常规 6 12 4" xfId="7754"/>
    <cellStyle name="常规 6 12 40" xfId="7755"/>
    <cellStyle name="常规 6 12 41" xfId="7756"/>
    <cellStyle name="常规 6 12 42" xfId="7757"/>
    <cellStyle name="常规 6 12 43" xfId="7758"/>
    <cellStyle name="常规 6 12 44" xfId="7759"/>
    <cellStyle name="常规 6 12 45" xfId="7760"/>
    <cellStyle name="常规 6 12 46" xfId="7761"/>
    <cellStyle name="常规 6 12 47" xfId="7762"/>
    <cellStyle name="常规 6 12 48" xfId="7763"/>
    <cellStyle name="常规 6 12 49" xfId="7764"/>
    <cellStyle name="常规 6 12 5" xfId="7765"/>
    <cellStyle name="常规 6 12 50" xfId="7766"/>
    <cellStyle name="常规 6 12 51" xfId="7767"/>
    <cellStyle name="常规 6 12 52" xfId="7768"/>
    <cellStyle name="常规 6 12 53" xfId="7769"/>
    <cellStyle name="常规 6 12 54" xfId="7770"/>
    <cellStyle name="常规 6 12 55" xfId="7771"/>
    <cellStyle name="常规 6 12 56" xfId="7772"/>
    <cellStyle name="常规 6 12 57" xfId="7773"/>
    <cellStyle name="常规 6 12 58" xfId="7774"/>
    <cellStyle name="常规 6 12 59" xfId="7775"/>
    <cellStyle name="常规 6 12 6" xfId="7776"/>
    <cellStyle name="常规 6 12 60" xfId="7777"/>
    <cellStyle name="常规 6 12 61" xfId="7778"/>
    <cellStyle name="常规 6 12 62" xfId="7779"/>
    <cellStyle name="常规 6 12 63" xfId="7780"/>
    <cellStyle name="常规 6 12 64" xfId="7781"/>
    <cellStyle name="常规 6 12 65" xfId="7782"/>
    <cellStyle name="常规 6 12 66" xfId="7783"/>
    <cellStyle name="常规 6 12 67" xfId="7784"/>
    <cellStyle name="常规 6 12 68" xfId="7785"/>
    <cellStyle name="常规 6 12 69" xfId="7786"/>
    <cellStyle name="常规 6 12 7" xfId="7787"/>
    <cellStyle name="常规 6 12 70" xfId="7788"/>
    <cellStyle name="常规 6 12 71" xfId="7789"/>
    <cellStyle name="常规 6 12 72" xfId="7790"/>
    <cellStyle name="常规 6 12 73" xfId="7791"/>
    <cellStyle name="常规 6 12 74" xfId="7792"/>
    <cellStyle name="常规 6 12 75" xfId="7793"/>
    <cellStyle name="常规 6 12 76" xfId="7794"/>
    <cellStyle name="常规 6 12 77" xfId="7795"/>
    <cellStyle name="常规 6 12 78" xfId="7796"/>
    <cellStyle name="常规 6 12 79" xfId="7797"/>
    <cellStyle name="常规 6 12 8" xfId="7798"/>
    <cellStyle name="常规 6 12 80" xfId="7799"/>
    <cellStyle name="常规 6 12 9" xfId="7800"/>
    <cellStyle name="常规 6 13" xfId="7801"/>
    <cellStyle name="常规 6 13 10" xfId="7802"/>
    <cellStyle name="常规 6 13 11" xfId="7803"/>
    <cellStyle name="常规 6 13 12" xfId="7804"/>
    <cellStyle name="常规 6 13 13" xfId="7805"/>
    <cellStyle name="常规 6 13 14" xfId="7806"/>
    <cellStyle name="常规 6 13 15" xfId="7807"/>
    <cellStyle name="常规 6 13 16" xfId="7808"/>
    <cellStyle name="常规 6 13 17" xfId="7809"/>
    <cellStyle name="常规 6 13 18" xfId="7810"/>
    <cellStyle name="常规 6 13 19" xfId="7811"/>
    <cellStyle name="常规 6 13 2" xfId="7812"/>
    <cellStyle name="常规 6 13 20" xfId="7813"/>
    <cellStyle name="常规 6 13 21" xfId="7814"/>
    <cellStyle name="常规 6 13 22" xfId="7815"/>
    <cellStyle name="常规 6 13 23" xfId="7816"/>
    <cellStyle name="常规 6 13 24" xfId="7817"/>
    <cellStyle name="常规 6 13 25" xfId="7818"/>
    <cellStyle name="常规 6 13 26" xfId="7819"/>
    <cellStyle name="常规 6 13 27" xfId="7820"/>
    <cellStyle name="常规 6 13 28" xfId="7821"/>
    <cellStyle name="常规 6 13 29" xfId="7822"/>
    <cellStyle name="常规 6 13 3" xfId="7823"/>
    <cellStyle name="常规 6 13 30" xfId="7824"/>
    <cellStyle name="常规 6 13 31" xfId="7825"/>
    <cellStyle name="常规 6 13 32" xfId="7826"/>
    <cellStyle name="常规 6 13 33" xfId="7827"/>
    <cellStyle name="常规 6 13 34" xfId="7828"/>
    <cellStyle name="常规 6 13 35" xfId="7829"/>
    <cellStyle name="常规 6 13 36" xfId="7830"/>
    <cellStyle name="常规 6 13 37" xfId="7831"/>
    <cellStyle name="常规 6 13 38" xfId="7832"/>
    <cellStyle name="常规 6 13 39" xfId="7833"/>
    <cellStyle name="常规 6 13 4" xfId="7834"/>
    <cellStyle name="常规 6 13 40" xfId="7835"/>
    <cellStyle name="常规 6 13 41" xfId="7836"/>
    <cellStyle name="常规 6 13 42" xfId="7837"/>
    <cellStyle name="常规 6 13 43" xfId="7838"/>
    <cellStyle name="常规 6 13 44" xfId="7839"/>
    <cellStyle name="常规 6 13 45" xfId="7840"/>
    <cellStyle name="常规 6 13 46" xfId="7841"/>
    <cellStyle name="常规 6 13 47" xfId="7842"/>
    <cellStyle name="常规 6 13 48" xfId="7843"/>
    <cellStyle name="常规 6 13 49" xfId="7844"/>
    <cellStyle name="常规 6 13 5" xfId="7845"/>
    <cellStyle name="常规 6 13 50" xfId="7846"/>
    <cellStyle name="常规 6 13 51" xfId="7847"/>
    <cellStyle name="常规 6 13 52" xfId="7848"/>
    <cellStyle name="常规 6 13 53" xfId="7849"/>
    <cellStyle name="常规 6 13 54" xfId="7850"/>
    <cellStyle name="常规 6 13 55" xfId="7851"/>
    <cellStyle name="常规 6 13 56" xfId="7852"/>
    <cellStyle name="常规 6 13 57" xfId="7853"/>
    <cellStyle name="常规 6 13 58" xfId="7854"/>
    <cellStyle name="常规 6 13 59" xfId="7855"/>
    <cellStyle name="常规 6 13 6" xfId="7856"/>
    <cellStyle name="常规 6 13 60" xfId="7857"/>
    <cellStyle name="常规 6 13 61" xfId="7858"/>
    <cellStyle name="常规 6 13 62" xfId="7859"/>
    <cellStyle name="常规 6 13 63" xfId="7860"/>
    <cellStyle name="常规 6 13 64" xfId="7861"/>
    <cellStyle name="常规 6 13 65" xfId="7862"/>
    <cellStyle name="常规 6 13 66" xfId="7863"/>
    <cellStyle name="常规 6 13 67" xfId="7864"/>
    <cellStyle name="常规 6 13 68" xfId="7865"/>
    <cellStyle name="常规 6 13 69" xfId="7866"/>
    <cellStyle name="常规 6 13 7" xfId="7867"/>
    <cellStyle name="常规 6 13 70" xfId="7868"/>
    <cellStyle name="常规 6 13 71" xfId="7869"/>
    <cellStyle name="常规 6 13 72" xfId="7870"/>
    <cellStyle name="常规 6 13 73" xfId="7871"/>
    <cellStyle name="常规 6 13 74" xfId="7872"/>
    <cellStyle name="常规 6 13 75" xfId="7873"/>
    <cellStyle name="常规 6 13 76" xfId="7874"/>
    <cellStyle name="常规 6 13 77" xfId="7875"/>
    <cellStyle name="常规 6 13 78" xfId="7876"/>
    <cellStyle name="常规 6 13 79" xfId="7877"/>
    <cellStyle name="常规 6 13 8" xfId="7878"/>
    <cellStyle name="常规 6 13 80" xfId="7879"/>
    <cellStyle name="常规 6 13 9" xfId="7880"/>
    <cellStyle name="常规 6 14" xfId="7881"/>
    <cellStyle name="常规 6 14 10" xfId="7882"/>
    <cellStyle name="常规 6 14 11" xfId="7883"/>
    <cellStyle name="常规 6 14 12" xfId="7884"/>
    <cellStyle name="常规 6 14 13" xfId="7885"/>
    <cellStyle name="常规 6 14 14" xfId="7886"/>
    <cellStyle name="常规 6 14 15" xfId="7887"/>
    <cellStyle name="常规 6 14 16" xfId="7888"/>
    <cellStyle name="常规 6 14 17" xfId="7889"/>
    <cellStyle name="常规 6 14 18" xfId="7890"/>
    <cellStyle name="常规 6 14 19" xfId="7891"/>
    <cellStyle name="常规 6 14 2" xfId="7892"/>
    <cellStyle name="常规 6 14 20" xfId="7893"/>
    <cellStyle name="常规 6 14 21" xfId="7894"/>
    <cellStyle name="常规 6 14 22" xfId="7895"/>
    <cellStyle name="常规 6 14 23" xfId="7896"/>
    <cellStyle name="常规 6 14 24" xfId="7897"/>
    <cellStyle name="常规 6 14 25" xfId="7898"/>
    <cellStyle name="常规 6 14 26" xfId="7899"/>
    <cellStyle name="常规 6 14 27" xfId="7900"/>
    <cellStyle name="常规 6 14 28" xfId="7901"/>
    <cellStyle name="常规 6 14 29" xfId="7902"/>
    <cellStyle name="常规 6 14 3" xfId="7903"/>
    <cellStyle name="常规 6 14 30" xfId="7904"/>
    <cellStyle name="常规 6 14 31" xfId="7905"/>
    <cellStyle name="常规 6 14 32" xfId="7906"/>
    <cellStyle name="常规 6 14 33" xfId="7907"/>
    <cellStyle name="常规 6 14 34" xfId="7908"/>
    <cellStyle name="常规 6 14 35" xfId="7909"/>
    <cellStyle name="常规 6 14 36" xfId="7910"/>
    <cellStyle name="常规 6 14 37" xfId="7911"/>
    <cellStyle name="常规 6 14 38" xfId="7912"/>
    <cellStyle name="常规 6 14 39" xfId="7913"/>
    <cellStyle name="常规 6 14 4" xfId="7914"/>
    <cellStyle name="常规 6 14 40" xfId="7915"/>
    <cellStyle name="常规 6 14 41" xfId="7916"/>
    <cellStyle name="常规 6 14 42" xfId="7917"/>
    <cellStyle name="常规 6 14 43" xfId="7918"/>
    <cellStyle name="常规 6 14 44" xfId="7919"/>
    <cellStyle name="常规 6 14 45" xfId="7920"/>
    <cellStyle name="常规 6 14 46" xfId="7921"/>
    <cellStyle name="常规 6 14 47" xfId="7922"/>
    <cellStyle name="常规 6 14 48" xfId="7923"/>
    <cellStyle name="常规 6 14 49" xfId="7924"/>
    <cellStyle name="常规 6 14 5" xfId="7925"/>
    <cellStyle name="常规 6 14 50" xfId="7926"/>
    <cellStyle name="常规 6 14 51" xfId="7927"/>
    <cellStyle name="常规 6 14 52" xfId="7928"/>
    <cellStyle name="常规 6 14 53" xfId="7929"/>
    <cellStyle name="常规 6 14 54" xfId="7930"/>
    <cellStyle name="常规 6 14 55" xfId="7931"/>
    <cellStyle name="常规 6 14 56" xfId="7932"/>
    <cellStyle name="常规 6 14 57" xfId="7933"/>
    <cellStyle name="常规 6 14 58" xfId="7934"/>
    <cellStyle name="常规 6 14 59" xfId="7935"/>
    <cellStyle name="常规 6 14 6" xfId="7936"/>
    <cellStyle name="常规 6 14 60" xfId="7937"/>
    <cellStyle name="常规 6 14 61" xfId="7938"/>
    <cellStyle name="常规 6 14 62" xfId="7939"/>
    <cellStyle name="常规 6 14 63" xfId="7940"/>
    <cellStyle name="常规 6 14 64" xfId="7941"/>
    <cellStyle name="常规 6 14 65" xfId="7942"/>
    <cellStyle name="常规 6 14 66" xfId="7943"/>
    <cellStyle name="常规 6 14 67" xfId="7944"/>
    <cellStyle name="常规 6 14 68" xfId="7945"/>
    <cellStyle name="常规 6 14 69" xfId="7946"/>
    <cellStyle name="常规 6 14 7" xfId="7947"/>
    <cellStyle name="常规 6 14 70" xfId="7948"/>
    <cellStyle name="常规 6 14 71" xfId="7949"/>
    <cellStyle name="常规 6 14 72" xfId="7950"/>
    <cellStyle name="常规 6 14 73" xfId="7951"/>
    <cellStyle name="常规 6 14 74" xfId="7952"/>
    <cellStyle name="常规 6 14 75" xfId="7953"/>
    <cellStyle name="常规 6 14 76" xfId="7954"/>
    <cellStyle name="常规 6 14 77" xfId="7955"/>
    <cellStyle name="常规 6 14 78" xfId="7956"/>
    <cellStyle name="常规 6 14 79" xfId="7957"/>
    <cellStyle name="常规 6 14 8" xfId="7958"/>
    <cellStyle name="常规 6 14 80" xfId="7959"/>
    <cellStyle name="常规 6 14 9" xfId="7960"/>
    <cellStyle name="常规 6 15" xfId="7961"/>
    <cellStyle name="常规 6 15 10" xfId="7962"/>
    <cellStyle name="常规 6 15 11" xfId="7963"/>
    <cellStyle name="常规 6 15 12" xfId="7964"/>
    <cellStyle name="常规 6 15 13" xfId="7965"/>
    <cellStyle name="常规 6 15 14" xfId="7966"/>
    <cellStyle name="常规 6 15 15" xfId="7967"/>
    <cellStyle name="常规 6 15 16" xfId="7968"/>
    <cellStyle name="常规 6 15 17" xfId="7969"/>
    <cellStyle name="常规 6 15 18" xfId="7970"/>
    <cellStyle name="常规 6 15 19" xfId="7971"/>
    <cellStyle name="常规 6 15 2" xfId="7972"/>
    <cellStyle name="常规 6 15 20" xfId="7973"/>
    <cellStyle name="常规 6 15 21" xfId="7974"/>
    <cellStyle name="常规 6 15 22" xfId="7975"/>
    <cellStyle name="常规 6 15 23" xfId="7976"/>
    <cellStyle name="常规 6 15 24" xfId="7977"/>
    <cellStyle name="常规 6 15 25" xfId="7978"/>
    <cellStyle name="常规 6 15 26" xfId="7979"/>
    <cellStyle name="常规 6 15 27" xfId="7980"/>
    <cellStyle name="常规 6 15 28" xfId="7981"/>
    <cellStyle name="常规 6 15 29" xfId="7982"/>
    <cellStyle name="常规 6 15 3" xfId="7983"/>
    <cellStyle name="常规 6 15 30" xfId="7984"/>
    <cellStyle name="常规 6 15 31" xfId="7985"/>
    <cellStyle name="常规 6 15 32" xfId="7986"/>
    <cellStyle name="常规 6 15 33" xfId="7987"/>
    <cellStyle name="常规 6 15 34" xfId="7988"/>
    <cellStyle name="常规 6 15 35" xfId="7989"/>
    <cellStyle name="常规 6 15 36" xfId="7990"/>
    <cellStyle name="常规 6 15 37" xfId="7991"/>
    <cellStyle name="常规 6 15 38" xfId="7992"/>
    <cellStyle name="常规 6 15 39" xfId="7993"/>
    <cellStyle name="常规 6 15 4" xfId="7994"/>
    <cellStyle name="常规 6 15 40" xfId="7995"/>
    <cellStyle name="常规 6 15 41" xfId="7996"/>
    <cellStyle name="常规 6 15 42" xfId="7997"/>
    <cellStyle name="常规 6 15 43" xfId="7998"/>
    <cellStyle name="常规 6 15 44" xfId="7999"/>
    <cellStyle name="常规 6 15 45" xfId="8000"/>
    <cellStyle name="常规 6 15 46" xfId="8001"/>
    <cellStyle name="常规 6 15 47" xfId="8002"/>
    <cellStyle name="常规 6 15 48" xfId="8003"/>
    <cellStyle name="常规 6 15 49" xfId="8004"/>
    <cellStyle name="常规 6 15 5" xfId="8005"/>
    <cellStyle name="常规 6 15 50" xfId="8006"/>
    <cellStyle name="常规 6 15 51" xfId="8007"/>
    <cellStyle name="常规 6 15 52" xfId="8008"/>
    <cellStyle name="常规 6 15 53" xfId="8009"/>
    <cellStyle name="常规 6 15 54" xfId="8010"/>
    <cellStyle name="常规 6 15 55" xfId="8011"/>
    <cellStyle name="常规 6 15 56" xfId="8012"/>
    <cellStyle name="常规 6 15 57" xfId="8013"/>
    <cellStyle name="常规 6 15 58" xfId="8014"/>
    <cellStyle name="常规 6 15 59" xfId="8015"/>
    <cellStyle name="常规 6 15 6" xfId="8016"/>
    <cellStyle name="常规 6 15 60" xfId="8017"/>
    <cellStyle name="常规 6 15 61" xfId="8018"/>
    <cellStyle name="常规 6 15 62" xfId="8019"/>
    <cellStyle name="常规 6 15 63" xfId="8020"/>
    <cellStyle name="常规 6 15 64" xfId="8021"/>
    <cellStyle name="常规 6 15 65" xfId="8022"/>
    <cellStyle name="常规 6 15 66" xfId="8023"/>
    <cellStyle name="常规 6 15 67" xfId="8024"/>
    <cellStyle name="常规 6 15 68" xfId="8025"/>
    <cellStyle name="常规 6 15 69" xfId="8026"/>
    <cellStyle name="常规 6 15 7" xfId="8027"/>
    <cellStyle name="常规 6 15 70" xfId="8028"/>
    <cellStyle name="常规 6 15 71" xfId="8029"/>
    <cellStyle name="常规 6 15 72" xfId="8030"/>
    <cellStyle name="常规 6 15 73" xfId="8031"/>
    <cellStyle name="常规 6 15 74" xfId="8032"/>
    <cellStyle name="常规 6 15 75" xfId="8033"/>
    <cellStyle name="常规 6 15 76" xfId="8034"/>
    <cellStyle name="常规 6 15 77" xfId="8035"/>
    <cellStyle name="常规 6 15 78" xfId="8036"/>
    <cellStyle name="常规 6 15 79" xfId="8037"/>
    <cellStyle name="常规 6 15 8" xfId="8038"/>
    <cellStyle name="常规 6 15 80" xfId="8039"/>
    <cellStyle name="常规 6 15 9" xfId="8040"/>
    <cellStyle name="常规 6 16" xfId="8041"/>
    <cellStyle name="常规 6 16 10" xfId="8042"/>
    <cellStyle name="常规 6 16 11" xfId="8043"/>
    <cellStyle name="常规 6 16 12" xfId="8044"/>
    <cellStyle name="常规 6 16 13" xfId="8045"/>
    <cellStyle name="常规 6 16 14" xfId="8046"/>
    <cellStyle name="常规 6 16 15" xfId="8047"/>
    <cellStyle name="常规 6 16 16" xfId="8048"/>
    <cellStyle name="常规 6 16 17" xfId="8049"/>
    <cellStyle name="常规 6 16 18" xfId="8050"/>
    <cellStyle name="常规 6 16 19" xfId="8051"/>
    <cellStyle name="常规 6 16 2" xfId="8052"/>
    <cellStyle name="常规 6 16 20" xfId="8053"/>
    <cellStyle name="常规 6 16 21" xfId="8054"/>
    <cellStyle name="常规 6 16 22" xfId="8055"/>
    <cellStyle name="常规 6 16 23" xfId="8056"/>
    <cellStyle name="常规 6 16 24" xfId="8057"/>
    <cellStyle name="常规 6 16 25" xfId="8058"/>
    <cellStyle name="常规 6 16 26" xfId="8059"/>
    <cellStyle name="常规 6 16 27" xfId="8060"/>
    <cellStyle name="常规 6 16 28" xfId="8061"/>
    <cellStyle name="常规 6 16 29" xfId="8062"/>
    <cellStyle name="常规 6 16 3" xfId="8063"/>
    <cellStyle name="常规 6 16 30" xfId="8064"/>
    <cellStyle name="常规 6 16 31" xfId="8065"/>
    <cellStyle name="常规 6 16 32" xfId="8066"/>
    <cellStyle name="常规 6 16 33" xfId="8067"/>
    <cellStyle name="常规 6 16 34" xfId="8068"/>
    <cellStyle name="常规 6 16 35" xfId="8069"/>
    <cellStyle name="常规 6 16 36" xfId="8070"/>
    <cellStyle name="常规 6 16 37" xfId="8071"/>
    <cellStyle name="常规 6 16 38" xfId="8072"/>
    <cellStyle name="常规 6 16 39" xfId="8073"/>
    <cellStyle name="常规 6 16 4" xfId="8074"/>
    <cellStyle name="常规 6 16 40" xfId="8075"/>
    <cellStyle name="常规 6 16 41" xfId="8076"/>
    <cellStyle name="常规 6 16 42" xfId="8077"/>
    <cellStyle name="常规 6 16 43" xfId="8078"/>
    <cellStyle name="常规 6 16 44" xfId="8079"/>
    <cellStyle name="常规 6 16 45" xfId="8080"/>
    <cellStyle name="常规 6 16 46" xfId="8081"/>
    <cellStyle name="常规 6 16 47" xfId="8082"/>
    <cellStyle name="常规 6 16 48" xfId="8083"/>
    <cellStyle name="常规 6 16 49" xfId="8084"/>
    <cellStyle name="常规 6 16 5" xfId="8085"/>
    <cellStyle name="常规 6 16 50" xfId="8086"/>
    <cellStyle name="常规 6 16 51" xfId="8087"/>
    <cellStyle name="常规 6 16 52" xfId="8088"/>
    <cellStyle name="常规 6 16 53" xfId="8089"/>
    <cellStyle name="常规 6 16 54" xfId="8090"/>
    <cellStyle name="常规 6 16 55" xfId="8091"/>
    <cellStyle name="常规 6 16 56" xfId="8092"/>
    <cellStyle name="常规 6 16 57" xfId="8093"/>
    <cellStyle name="常规 6 16 58" xfId="8094"/>
    <cellStyle name="常规 6 16 59" xfId="8095"/>
    <cellStyle name="常规 6 16 6" xfId="8096"/>
    <cellStyle name="常规 6 16 60" xfId="8097"/>
    <cellStyle name="常规 6 16 61" xfId="8098"/>
    <cellStyle name="常规 6 16 62" xfId="8099"/>
    <cellStyle name="常规 6 16 63" xfId="8100"/>
    <cellStyle name="常规 6 16 64" xfId="8101"/>
    <cellStyle name="常规 6 16 65" xfId="8102"/>
    <cellStyle name="常规 6 16 66" xfId="8103"/>
    <cellStyle name="常规 6 16 67" xfId="8104"/>
    <cellStyle name="常规 6 16 68" xfId="8105"/>
    <cellStyle name="常规 6 16 69" xfId="8106"/>
    <cellStyle name="常规 6 16 7" xfId="8107"/>
    <cellStyle name="常规 6 16 70" xfId="8108"/>
    <cellStyle name="常规 6 16 71" xfId="8109"/>
    <cellStyle name="常规 6 16 72" xfId="8110"/>
    <cellStyle name="常规 6 16 73" xfId="8111"/>
    <cellStyle name="常规 6 16 74" xfId="8112"/>
    <cellStyle name="常规 6 16 75" xfId="8113"/>
    <cellStyle name="常规 6 16 76" xfId="8114"/>
    <cellStyle name="常规 6 16 77" xfId="8115"/>
    <cellStyle name="常规 6 16 78" xfId="8116"/>
    <cellStyle name="常规 6 16 79" xfId="8117"/>
    <cellStyle name="常规 6 16 8" xfId="8118"/>
    <cellStyle name="常规 6 16 80" xfId="8119"/>
    <cellStyle name="常规 6 16 9" xfId="8120"/>
    <cellStyle name="常规 6 17" xfId="8121"/>
    <cellStyle name="常规 6 17 10" xfId="8122"/>
    <cellStyle name="常规 6 17 11" xfId="8123"/>
    <cellStyle name="常规 6 17 12" xfId="8124"/>
    <cellStyle name="常规 6 17 13" xfId="8125"/>
    <cellStyle name="常规 6 17 14" xfId="8126"/>
    <cellStyle name="常规 6 17 15" xfId="8127"/>
    <cellStyle name="常规 6 17 16" xfId="8128"/>
    <cellStyle name="常规 6 17 17" xfId="8129"/>
    <cellStyle name="常规 6 17 18" xfId="8130"/>
    <cellStyle name="常规 6 17 19" xfId="8131"/>
    <cellStyle name="常规 6 17 2" xfId="8132"/>
    <cellStyle name="常规 6 17 20" xfId="8133"/>
    <cellStyle name="常规 6 17 21" xfId="8134"/>
    <cellStyle name="常规 6 17 22" xfId="8135"/>
    <cellStyle name="常规 6 17 23" xfId="8136"/>
    <cellStyle name="常规 6 17 24" xfId="8137"/>
    <cellStyle name="常规 6 17 25" xfId="8138"/>
    <cellStyle name="常规 6 17 26" xfId="8139"/>
    <cellStyle name="常规 6 17 27" xfId="8140"/>
    <cellStyle name="常规 6 17 28" xfId="8141"/>
    <cellStyle name="常规 6 17 29" xfId="8142"/>
    <cellStyle name="常规 6 17 3" xfId="8143"/>
    <cellStyle name="常规 6 17 30" xfId="8144"/>
    <cellStyle name="常规 6 17 31" xfId="8145"/>
    <cellStyle name="常规 6 17 32" xfId="8146"/>
    <cellStyle name="常规 6 17 33" xfId="8147"/>
    <cellStyle name="常规 6 17 34" xfId="8148"/>
    <cellStyle name="常规 6 17 35" xfId="8149"/>
    <cellStyle name="常规 6 17 36" xfId="8150"/>
    <cellStyle name="常规 6 17 37" xfId="8151"/>
    <cellStyle name="常规 6 17 38" xfId="8152"/>
    <cellStyle name="常规 6 17 39" xfId="8153"/>
    <cellStyle name="常规 6 17 4" xfId="8154"/>
    <cellStyle name="常规 6 17 40" xfId="8155"/>
    <cellStyle name="常规 6 17 41" xfId="8156"/>
    <cellStyle name="常规 6 17 42" xfId="8157"/>
    <cellStyle name="常规 6 17 43" xfId="8158"/>
    <cellStyle name="常规 6 17 44" xfId="8159"/>
    <cellStyle name="常规 6 17 45" xfId="8160"/>
    <cellStyle name="常规 6 17 46" xfId="8161"/>
    <cellStyle name="常规 6 17 47" xfId="8162"/>
    <cellStyle name="常规 6 17 48" xfId="8163"/>
    <cellStyle name="常规 6 17 49" xfId="8164"/>
    <cellStyle name="常规 6 17 5" xfId="8165"/>
    <cellStyle name="常规 6 17 50" xfId="8166"/>
    <cellStyle name="常规 6 17 51" xfId="8167"/>
    <cellStyle name="常规 6 17 52" xfId="8168"/>
    <cellStyle name="常规 6 17 53" xfId="8169"/>
    <cellStyle name="常规 6 17 54" xfId="8170"/>
    <cellStyle name="常规 6 17 55" xfId="8171"/>
    <cellStyle name="常规 6 17 56" xfId="8172"/>
    <cellStyle name="常规 6 17 57" xfId="8173"/>
    <cellStyle name="常规 6 17 58" xfId="8174"/>
    <cellStyle name="常规 6 17 59" xfId="8175"/>
    <cellStyle name="常规 6 17 6" xfId="8176"/>
    <cellStyle name="常规 6 17 60" xfId="8177"/>
    <cellStyle name="常规 6 17 61" xfId="8178"/>
    <cellStyle name="常规 6 17 62" xfId="8179"/>
    <cellStyle name="常规 6 17 63" xfId="8180"/>
    <cellStyle name="常规 6 17 64" xfId="8181"/>
    <cellStyle name="常规 6 17 65" xfId="8182"/>
    <cellStyle name="常规 6 17 66" xfId="8183"/>
    <cellStyle name="常规 6 17 67" xfId="8184"/>
    <cellStyle name="常规 6 17 68" xfId="8185"/>
    <cellStyle name="常规 6 17 69" xfId="8186"/>
    <cellStyle name="常规 6 17 7" xfId="8187"/>
    <cellStyle name="常规 6 17 70" xfId="8188"/>
    <cellStyle name="常规 6 17 71" xfId="8189"/>
    <cellStyle name="常规 6 17 72" xfId="8190"/>
    <cellStyle name="常规 6 17 73" xfId="8191"/>
    <cellStyle name="常规 6 17 74" xfId="8192"/>
    <cellStyle name="常规 6 17 75" xfId="8193"/>
    <cellStyle name="常规 6 17 76" xfId="8194"/>
    <cellStyle name="常规 6 17 77" xfId="8195"/>
    <cellStyle name="常规 6 17 78" xfId="8196"/>
    <cellStyle name="常规 6 17 79" xfId="8197"/>
    <cellStyle name="常规 6 17 8" xfId="8198"/>
    <cellStyle name="常规 6 17 80" xfId="8199"/>
    <cellStyle name="常规 6 17 9" xfId="8200"/>
    <cellStyle name="常规 6 18" xfId="8201"/>
    <cellStyle name="常规 6 18 10" xfId="8202"/>
    <cellStyle name="常规 6 18 11" xfId="8203"/>
    <cellStyle name="常规 6 18 12" xfId="8204"/>
    <cellStyle name="常规 6 18 13" xfId="8205"/>
    <cellStyle name="常规 6 18 14" xfId="8206"/>
    <cellStyle name="常规 6 18 15" xfId="8207"/>
    <cellStyle name="常规 6 18 16" xfId="8208"/>
    <cellStyle name="常规 6 18 17" xfId="8209"/>
    <cellStyle name="常规 6 18 18" xfId="8210"/>
    <cellStyle name="常规 6 18 19" xfId="8211"/>
    <cellStyle name="常规 6 18 2" xfId="8212"/>
    <cellStyle name="常规 6 18 20" xfId="8213"/>
    <cellStyle name="常规 6 18 21" xfId="8214"/>
    <cellStyle name="常规 6 18 22" xfId="8215"/>
    <cellStyle name="常规 6 18 23" xfId="8216"/>
    <cellStyle name="常规 6 18 24" xfId="8217"/>
    <cellStyle name="常规 6 18 25" xfId="8218"/>
    <cellStyle name="常规 6 18 26" xfId="8219"/>
    <cellStyle name="常规 6 18 27" xfId="8220"/>
    <cellStyle name="常规 6 18 28" xfId="8221"/>
    <cellStyle name="常规 6 18 29" xfId="8222"/>
    <cellStyle name="常规 6 18 3" xfId="8223"/>
    <cellStyle name="常规 6 18 30" xfId="8224"/>
    <cellStyle name="常规 6 18 31" xfId="8225"/>
    <cellStyle name="常规 6 18 32" xfId="8226"/>
    <cellStyle name="常规 6 18 33" xfId="8227"/>
    <cellStyle name="常规 6 18 34" xfId="8228"/>
    <cellStyle name="常规 6 18 35" xfId="8229"/>
    <cellStyle name="常规 6 18 36" xfId="8230"/>
    <cellStyle name="常规 6 18 37" xfId="8231"/>
    <cellStyle name="常规 6 18 38" xfId="8232"/>
    <cellStyle name="常规 6 18 39" xfId="8233"/>
    <cellStyle name="常规 6 18 4" xfId="8234"/>
    <cellStyle name="常规 6 18 40" xfId="8235"/>
    <cellStyle name="常规 6 18 41" xfId="8236"/>
    <cellStyle name="常规 6 18 42" xfId="8237"/>
    <cellStyle name="常规 6 18 43" xfId="8238"/>
    <cellStyle name="常规 6 18 44" xfId="8239"/>
    <cellStyle name="常规 6 18 45" xfId="8240"/>
    <cellStyle name="常规 6 18 46" xfId="8241"/>
    <cellStyle name="常规 6 18 47" xfId="8242"/>
    <cellStyle name="常规 6 18 48" xfId="8243"/>
    <cellStyle name="常规 6 18 49" xfId="8244"/>
    <cellStyle name="常规 6 18 5" xfId="8245"/>
    <cellStyle name="常规 6 18 50" xfId="8246"/>
    <cellStyle name="常规 6 18 51" xfId="8247"/>
    <cellStyle name="常规 6 18 52" xfId="8248"/>
    <cellStyle name="常规 6 18 53" xfId="8249"/>
    <cellStyle name="常规 6 18 54" xfId="8250"/>
    <cellStyle name="常规 6 18 55" xfId="8251"/>
    <cellStyle name="常规 6 18 56" xfId="8252"/>
    <cellStyle name="常规 6 18 57" xfId="8253"/>
    <cellStyle name="常规 6 18 58" xfId="8254"/>
    <cellStyle name="常规 6 18 59" xfId="8255"/>
    <cellStyle name="常规 6 18 6" xfId="8256"/>
    <cellStyle name="常规 6 18 60" xfId="8257"/>
    <cellStyle name="常规 6 18 61" xfId="8258"/>
    <cellStyle name="常规 6 18 62" xfId="8259"/>
    <cellStyle name="常规 6 18 63" xfId="8260"/>
    <cellStyle name="常规 6 18 64" xfId="8261"/>
    <cellStyle name="常规 6 18 65" xfId="8262"/>
    <cellStyle name="常规 6 18 66" xfId="8263"/>
    <cellStyle name="常规 6 18 67" xfId="8264"/>
    <cellStyle name="常规 6 18 68" xfId="8265"/>
    <cellStyle name="常规 6 18 69" xfId="8266"/>
    <cellStyle name="常规 6 18 7" xfId="8267"/>
    <cellStyle name="常规 6 18 70" xfId="8268"/>
    <cellStyle name="常规 6 18 71" xfId="8269"/>
    <cellStyle name="常规 6 18 72" xfId="8270"/>
    <cellStyle name="常规 6 18 73" xfId="8271"/>
    <cellStyle name="常规 6 18 74" xfId="8272"/>
    <cellStyle name="常规 6 18 75" xfId="8273"/>
    <cellStyle name="常规 6 18 76" xfId="8274"/>
    <cellStyle name="常规 6 18 77" xfId="8275"/>
    <cellStyle name="常规 6 18 78" xfId="8276"/>
    <cellStyle name="常规 6 18 79" xfId="8277"/>
    <cellStyle name="常规 6 18 8" xfId="8278"/>
    <cellStyle name="常规 6 18 80" xfId="8279"/>
    <cellStyle name="常规 6 18 9" xfId="8280"/>
    <cellStyle name="常规 6 19" xfId="8281"/>
    <cellStyle name="常规 6 19 10" xfId="8282"/>
    <cellStyle name="常规 6 19 11" xfId="8283"/>
    <cellStyle name="常规 6 19 12" xfId="8284"/>
    <cellStyle name="常规 6 19 13" xfId="8285"/>
    <cellStyle name="常规 6 19 14" xfId="8286"/>
    <cellStyle name="常规 6 19 15" xfId="8287"/>
    <cellStyle name="常规 6 19 16" xfId="8288"/>
    <cellStyle name="常规 6 19 17" xfId="8289"/>
    <cellStyle name="常规 6 19 18" xfId="8290"/>
    <cellStyle name="常规 6 19 19" xfId="8291"/>
    <cellStyle name="常规 6 19 2" xfId="8292"/>
    <cellStyle name="常规 6 19 20" xfId="8293"/>
    <cellStyle name="常规 6 19 21" xfId="8294"/>
    <cellStyle name="常规 6 19 22" xfId="8295"/>
    <cellStyle name="常规 6 19 23" xfId="8296"/>
    <cellStyle name="常规 6 19 24" xfId="8297"/>
    <cellStyle name="常规 6 19 25" xfId="8298"/>
    <cellStyle name="常规 6 19 26" xfId="8299"/>
    <cellStyle name="常规 6 19 27" xfId="8300"/>
    <cellStyle name="常规 6 19 28" xfId="8301"/>
    <cellStyle name="常规 6 19 29" xfId="8302"/>
    <cellStyle name="常规 6 19 3" xfId="8303"/>
    <cellStyle name="常规 6 19 30" xfId="8304"/>
    <cellStyle name="常规 6 19 31" xfId="8305"/>
    <cellStyle name="常规 6 19 32" xfId="8306"/>
    <cellStyle name="常规 6 19 33" xfId="8307"/>
    <cellStyle name="常规 6 19 34" xfId="8308"/>
    <cellStyle name="常规 6 19 35" xfId="8309"/>
    <cellStyle name="常规 6 19 36" xfId="8310"/>
    <cellStyle name="常规 6 19 37" xfId="8311"/>
    <cellStyle name="常规 6 19 38" xfId="8312"/>
    <cellStyle name="常规 6 19 39" xfId="8313"/>
    <cellStyle name="常规 6 19 4" xfId="8314"/>
    <cellStyle name="常规 6 19 40" xfId="8315"/>
    <cellStyle name="常规 6 19 41" xfId="8316"/>
    <cellStyle name="常规 6 19 42" xfId="8317"/>
    <cellStyle name="常规 6 19 43" xfId="8318"/>
    <cellStyle name="常规 6 19 44" xfId="8319"/>
    <cellStyle name="常规 6 19 45" xfId="8320"/>
    <cellStyle name="常规 6 19 46" xfId="8321"/>
    <cellStyle name="常规 6 19 47" xfId="8322"/>
    <cellStyle name="常规 6 19 48" xfId="8323"/>
    <cellStyle name="常规 6 19 49" xfId="8324"/>
    <cellStyle name="常规 6 19 5" xfId="8325"/>
    <cellStyle name="常规 6 19 50" xfId="8326"/>
    <cellStyle name="常规 6 19 51" xfId="8327"/>
    <cellStyle name="常规 6 19 52" xfId="8328"/>
    <cellStyle name="常规 6 19 53" xfId="8329"/>
    <cellStyle name="常规 6 19 54" xfId="8330"/>
    <cellStyle name="常规 6 19 55" xfId="8331"/>
    <cellStyle name="常规 6 19 56" xfId="8332"/>
    <cellStyle name="常规 6 19 57" xfId="8333"/>
    <cellStyle name="常规 6 19 58" xfId="8334"/>
    <cellStyle name="常规 6 19 59" xfId="8335"/>
    <cellStyle name="常规 6 19 6" xfId="8336"/>
    <cellStyle name="常规 6 19 60" xfId="8337"/>
    <cellStyle name="常规 6 19 61" xfId="8338"/>
    <cellStyle name="常规 6 19 62" xfId="8339"/>
    <cellStyle name="常规 6 19 63" xfId="8340"/>
    <cellStyle name="常规 6 19 64" xfId="8341"/>
    <cellStyle name="常规 6 19 65" xfId="8342"/>
    <cellStyle name="常规 6 19 66" xfId="8343"/>
    <cellStyle name="常规 6 19 67" xfId="8344"/>
    <cellStyle name="常规 6 19 68" xfId="8345"/>
    <cellStyle name="常规 6 19 69" xfId="8346"/>
    <cellStyle name="常规 6 19 7" xfId="8347"/>
    <cellStyle name="常规 6 19 70" xfId="8348"/>
    <cellStyle name="常规 6 19 71" xfId="8349"/>
    <cellStyle name="常规 6 19 72" xfId="8350"/>
    <cellStyle name="常规 6 19 73" xfId="8351"/>
    <cellStyle name="常规 6 19 74" xfId="8352"/>
    <cellStyle name="常规 6 19 75" xfId="8353"/>
    <cellStyle name="常规 6 19 76" xfId="8354"/>
    <cellStyle name="常规 6 19 77" xfId="8355"/>
    <cellStyle name="常规 6 19 78" xfId="8356"/>
    <cellStyle name="常规 6 19 79" xfId="8357"/>
    <cellStyle name="常规 6 19 8" xfId="8358"/>
    <cellStyle name="常规 6 19 80" xfId="8359"/>
    <cellStyle name="常规 6 19 9" xfId="8360"/>
    <cellStyle name="常规 6 2" xfId="8361"/>
    <cellStyle name="常规 6 2 10" xfId="8362"/>
    <cellStyle name="常规 6 2 10 10" xfId="8363"/>
    <cellStyle name="常规 6 2 10 11" xfId="8364"/>
    <cellStyle name="常规 6 2 10 12" xfId="8365"/>
    <cellStyle name="常规 6 2 10 13" xfId="8366"/>
    <cellStyle name="常规 6 2 10 14" xfId="8367"/>
    <cellStyle name="常规 6 2 10 15" xfId="8368"/>
    <cellStyle name="常规 6 2 10 16" xfId="8369"/>
    <cellStyle name="常规 6 2 10 17" xfId="8370"/>
    <cellStyle name="常规 6 2 10 18" xfId="8371"/>
    <cellStyle name="常规 6 2 10 19" xfId="8372"/>
    <cellStyle name="常规 6 2 10 2" xfId="8373"/>
    <cellStyle name="常规 6 2 10 20" xfId="8374"/>
    <cellStyle name="常规 6 2 10 21" xfId="8375"/>
    <cellStyle name="常规 6 2 10 22" xfId="8376"/>
    <cellStyle name="常规 6 2 10 23" xfId="8377"/>
    <cellStyle name="常规 6 2 10 24" xfId="8378"/>
    <cellStyle name="常规 6 2 10 25" xfId="8379"/>
    <cellStyle name="常规 6 2 10 26" xfId="8380"/>
    <cellStyle name="常规 6 2 10 27" xfId="8381"/>
    <cellStyle name="常规 6 2 10 28" xfId="8382"/>
    <cellStyle name="常规 6 2 10 29" xfId="8383"/>
    <cellStyle name="常规 6 2 10 3" xfId="8384"/>
    <cellStyle name="常规 6 2 10 30" xfId="8385"/>
    <cellStyle name="常规 6 2 10 31" xfId="8386"/>
    <cellStyle name="常规 6 2 10 32" xfId="8387"/>
    <cellStyle name="常规 6 2 10 33" xfId="8388"/>
    <cellStyle name="常规 6 2 10 34" xfId="8389"/>
    <cellStyle name="常规 6 2 10 35" xfId="8390"/>
    <cellStyle name="常规 6 2 10 36" xfId="8391"/>
    <cellStyle name="常规 6 2 10 37" xfId="8392"/>
    <cellStyle name="常规 6 2 10 38" xfId="8393"/>
    <cellStyle name="常规 6 2 10 39" xfId="8394"/>
    <cellStyle name="常规 6 2 10 4" xfId="8395"/>
    <cellStyle name="常规 6 2 10 40" xfId="8396"/>
    <cellStyle name="常规 6 2 10 41" xfId="8397"/>
    <cellStyle name="常规 6 2 10 42" xfId="8398"/>
    <cellStyle name="常规 6 2 10 43" xfId="8399"/>
    <cellStyle name="常规 6 2 10 44" xfId="8400"/>
    <cellStyle name="常规 6 2 10 45" xfId="8401"/>
    <cellStyle name="常规 6 2 10 46" xfId="8402"/>
    <cellStyle name="常规 6 2 10 47" xfId="8403"/>
    <cellStyle name="常规 6 2 10 48" xfId="8404"/>
    <cellStyle name="常规 6 2 10 49" xfId="8405"/>
    <cellStyle name="常规 6 2 10 5" xfId="8406"/>
    <cellStyle name="常规 6 2 10 50" xfId="8407"/>
    <cellStyle name="常规 6 2 10 51" xfId="8408"/>
    <cellStyle name="常规 6 2 10 52" xfId="8409"/>
    <cellStyle name="常规 6 2 10 53" xfId="8410"/>
    <cellStyle name="常规 6 2 10 54" xfId="8411"/>
    <cellStyle name="常规 6 2 10 55" xfId="8412"/>
    <cellStyle name="常规 6 2 10 56" xfId="8413"/>
    <cellStyle name="常规 6 2 10 57" xfId="8414"/>
    <cellStyle name="常规 6 2 10 58" xfId="8415"/>
    <cellStyle name="常规 6 2 10 59" xfId="8416"/>
    <cellStyle name="常规 6 2 10 6" xfId="8417"/>
    <cellStyle name="常规 6 2 10 60" xfId="8418"/>
    <cellStyle name="常规 6 2 10 61" xfId="8419"/>
    <cellStyle name="常规 6 2 10 62" xfId="8420"/>
    <cellStyle name="常规 6 2 10 63" xfId="8421"/>
    <cellStyle name="常规 6 2 10 64" xfId="8422"/>
    <cellStyle name="常规 6 2 10 65" xfId="8423"/>
    <cellStyle name="常规 6 2 10 66" xfId="8424"/>
    <cellStyle name="常规 6 2 10 67" xfId="8425"/>
    <cellStyle name="常规 6 2 10 68" xfId="8426"/>
    <cellStyle name="常规 6 2 10 69" xfId="8427"/>
    <cellStyle name="常规 6 2 10 7" xfId="8428"/>
    <cellStyle name="常规 6 2 10 70" xfId="8429"/>
    <cellStyle name="常规 6 2 10 71" xfId="8430"/>
    <cellStyle name="常规 6 2 10 72" xfId="8431"/>
    <cellStyle name="常规 6 2 10 73" xfId="8432"/>
    <cellStyle name="常规 6 2 10 74" xfId="8433"/>
    <cellStyle name="常规 6 2 10 75" xfId="8434"/>
    <cellStyle name="常规 6 2 10 76" xfId="8435"/>
    <cellStyle name="常规 6 2 10 77" xfId="8436"/>
    <cellStyle name="常规 6 2 10 78" xfId="8437"/>
    <cellStyle name="常规 6 2 10 79" xfId="8438"/>
    <cellStyle name="常规 6 2 10 8" xfId="8439"/>
    <cellStyle name="常规 6 2 10 80" xfId="8440"/>
    <cellStyle name="常规 6 2 10 9" xfId="8441"/>
    <cellStyle name="常规 6 2 11" xfId="8442"/>
    <cellStyle name="常规 6 2 11 10" xfId="8443"/>
    <cellStyle name="常规 6 2 11 11" xfId="8444"/>
    <cellStyle name="常规 6 2 11 12" xfId="8445"/>
    <cellStyle name="常规 6 2 11 13" xfId="8446"/>
    <cellStyle name="常规 6 2 11 14" xfId="8447"/>
    <cellStyle name="常规 6 2 11 15" xfId="8448"/>
    <cellStyle name="常规 6 2 11 16" xfId="8449"/>
    <cellStyle name="常规 6 2 11 17" xfId="8450"/>
    <cellStyle name="常规 6 2 11 18" xfId="8451"/>
    <cellStyle name="常规 6 2 11 19" xfId="8452"/>
    <cellStyle name="常规 6 2 11 2" xfId="8453"/>
    <cellStyle name="常规 6 2 11 20" xfId="8454"/>
    <cellStyle name="常规 6 2 11 21" xfId="8455"/>
    <cellStyle name="常规 6 2 11 22" xfId="8456"/>
    <cellStyle name="常规 6 2 11 23" xfId="8457"/>
    <cellStyle name="常规 6 2 11 24" xfId="8458"/>
    <cellStyle name="常规 6 2 11 25" xfId="8459"/>
    <cellStyle name="常规 6 2 11 26" xfId="8460"/>
    <cellStyle name="常规 6 2 11 27" xfId="8461"/>
    <cellStyle name="常规 6 2 11 28" xfId="8462"/>
    <cellStyle name="常规 6 2 11 29" xfId="8463"/>
    <cellStyle name="常规 6 2 11 3" xfId="8464"/>
    <cellStyle name="常规 6 2 11 30" xfId="8465"/>
    <cellStyle name="常规 6 2 11 31" xfId="8466"/>
    <cellStyle name="常规 6 2 11 32" xfId="8467"/>
    <cellStyle name="常规 6 2 11 33" xfId="8468"/>
    <cellStyle name="常规 6 2 11 34" xfId="8469"/>
    <cellStyle name="常规 6 2 11 35" xfId="8470"/>
    <cellStyle name="常规 6 2 11 36" xfId="8471"/>
    <cellStyle name="常规 6 2 11 37" xfId="8472"/>
    <cellStyle name="常规 6 2 11 38" xfId="8473"/>
    <cellStyle name="常规 6 2 11 39" xfId="8474"/>
    <cellStyle name="常规 6 2 11 4" xfId="8475"/>
    <cellStyle name="常规 6 2 11 40" xfId="8476"/>
    <cellStyle name="常规 6 2 11 41" xfId="8477"/>
    <cellStyle name="常规 6 2 11 42" xfId="8478"/>
    <cellStyle name="常规 6 2 11 43" xfId="8479"/>
    <cellStyle name="常规 6 2 11 44" xfId="8480"/>
    <cellStyle name="常规 6 2 11 45" xfId="8481"/>
    <cellStyle name="常规 6 2 11 46" xfId="8482"/>
    <cellStyle name="常规 6 2 11 47" xfId="8483"/>
    <cellStyle name="常规 6 2 11 48" xfId="8484"/>
    <cellStyle name="常规 6 2 11 49" xfId="8485"/>
    <cellStyle name="常规 6 2 11 5" xfId="8486"/>
    <cellStyle name="常规 6 2 11 50" xfId="8487"/>
    <cellStyle name="常规 6 2 11 51" xfId="8488"/>
    <cellStyle name="常规 6 2 11 52" xfId="8489"/>
    <cellStyle name="常规 6 2 11 53" xfId="8490"/>
    <cellStyle name="常规 6 2 11 54" xfId="8491"/>
    <cellStyle name="常规 6 2 11 55" xfId="8492"/>
    <cellStyle name="常规 6 2 11 56" xfId="8493"/>
    <cellStyle name="常规 6 2 11 57" xfId="8494"/>
    <cellStyle name="常规 6 2 11 58" xfId="8495"/>
    <cellStyle name="常规 6 2 11 59" xfId="8496"/>
    <cellStyle name="常规 6 2 11 6" xfId="8497"/>
    <cellStyle name="常规 6 2 11 60" xfId="8498"/>
    <cellStyle name="常规 6 2 11 61" xfId="8499"/>
    <cellStyle name="常规 6 2 11 62" xfId="8500"/>
    <cellStyle name="常规 6 2 11 63" xfId="8501"/>
    <cellStyle name="常规 6 2 11 64" xfId="8502"/>
    <cellStyle name="常规 6 2 11 65" xfId="8503"/>
    <cellStyle name="常规 6 2 11 66" xfId="8504"/>
    <cellStyle name="常规 6 2 11 67" xfId="8505"/>
    <cellStyle name="常规 6 2 11 68" xfId="8506"/>
    <cellStyle name="常规 6 2 11 69" xfId="8507"/>
    <cellStyle name="常规 6 2 11 7" xfId="8508"/>
    <cellStyle name="常规 6 2 11 70" xfId="8509"/>
    <cellStyle name="常规 6 2 11 71" xfId="8510"/>
    <cellStyle name="常规 6 2 11 72" xfId="8511"/>
    <cellStyle name="常规 6 2 11 73" xfId="8512"/>
    <cellStyle name="常规 6 2 11 74" xfId="8513"/>
    <cellStyle name="常规 6 2 11 75" xfId="8514"/>
    <cellStyle name="常规 6 2 11 76" xfId="8515"/>
    <cellStyle name="常规 6 2 11 77" xfId="8516"/>
    <cellStyle name="常规 6 2 11 78" xfId="8517"/>
    <cellStyle name="常规 6 2 11 79" xfId="8518"/>
    <cellStyle name="常规 6 2 11 8" xfId="8519"/>
    <cellStyle name="常规 6 2 11 80" xfId="8520"/>
    <cellStyle name="常规 6 2 11 9" xfId="8521"/>
    <cellStyle name="常规 6 2 12" xfId="8522"/>
    <cellStyle name="常规 6 2 12 10" xfId="8523"/>
    <cellStyle name="常规 6 2 12 11" xfId="8524"/>
    <cellStyle name="常规 6 2 12 12" xfId="8525"/>
    <cellStyle name="常规 6 2 12 13" xfId="8526"/>
    <cellStyle name="常规 6 2 12 14" xfId="8527"/>
    <cellStyle name="常规 6 2 12 15" xfId="8528"/>
    <cellStyle name="常规 6 2 12 16" xfId="8529"/>
    <cellStyle name="常规 6 2 12 17" xfId="8530"/>
    <cellStyle name="常规 6 2 12 18" xfId="8531"/>
    <cellStyle name="常规 6 2 12 19" xfId="8532"/>
    <cellStyle name="常规 6 2 12 2" xfId="8533"/>
    <cellStyle name="常规 6 2 12 20" xfId="8534"/>
    <cellStyle name="常规 6 2 12 21" xfId="8535"/>
    <cellStyle name="常规 6 2 12 22" xfId="8536"/>
    <cellStyle name="常规 6 2 12 23" xfId="8537"/>
    <cellStyle name="常规 6 2 12 24" xfId="8538"/>
    <cellStyle name="常规 6 2 12 25" xfId="8539"/>
    <cellStyle name="常规 6 2 12 26" xfId="8540"/>
    <cellStyle name="常规 6 2 12 27" xfId="8541"/>
    <cellStyle name="常规 6 2 12 28" xfId="8542"/>
    <cellStyle name="常规 6 2 12 29" xfId="8543"/>
    <cellStyle name="常规 6 2 12 3" xfId="8544"/>
    <cellStyle name="常规 6 2 12 30" xfId="8545"/>
    <cellStyle name="常规 6 2 12 31" xfId="8546"/>
    <cellStyle name="常规 6 2 12 32" xfId="8547"/>
    <cellStyle name="常规 6 2 12 33" xfId="8548"/>
    <cellStyle name="常规 6 2 12 34" xfId="8549"/>
    <cellStyle name="常规 6 2 12 35" xfId="8550"/>
    <cellStyle name="常规 6 2 12 36" xfId="8551"/>
    <cellStyle name="常规 6 2 12 37" xfId="8552"/>
    <cellStyle name="常规 6 2 12 38" xfId="8553"/>
    <cellStyle name="常规 6 2 12 39" xfId="8554"/>
    <cellStyle name="常规 6 2 12 4" xfId="8555"/>
    <cellStyle name="常规 6 2 12 40" xfId="8556"/>
    <cellStyle name="常规 6 2 12 41" xfId="8557"/>
    <cellStyle name="常规 6 2 12 42" xfId="8558"/>
    <cellStyle name="常规 6 2 12 43" xfId="8559"/>
    <cellStyle name="常规 6 2 12 44" xfId="8560"/>
    <cellStyle name="常规 6 2 12 45" xfId="8561"/>
    <cellStyle name="常规 6 2 12 46" xfId="8562"/>
    <cellStyle name="常规 6 2 12 47" xfId="8563"/>
    <cellStyle name="常规 6 2 12 48" xfId="8564"/>
    <cellStyle name="常规 6 2 12 49" xfId="8565"/>
    <cellStyle name="常规 6 2 12 5" xfId="8566"/>
    <cellStyle name="常规 6 2 12 50" xfId="8567"/>
    <cellStyle name="常规 6 2 12 51" xfId="8568"/>
    <cellStyle name="常规 6 2 12 52" xfId="8569"/>
    <cellStyle name="常规 6 2 12 53" xfId="8570"/>
    <cellStyle name="常规 6 2 12 54" xfId="8571"/>
    <cellStyle name="常规 6 2 12 55" xfId="8572"/>
    <cellStyle name="常规 6 2 12 56" xfId="8573"/>
    <cellStyle name="常规 6 2 12 57" xfId="8574"/>
    <cellStyle name="常规 6 2 12 58" xfId="8575"/>
    <cellStyle name="常规 6 2 12 59" xfId="8576"/>
    <cellStyle name="常规 6 2 12 6" xfId="8577"/>
    <cellStyle name="常规 6 2 12 60" xfId="8578"/>
    <cellStyle name="常规 6 2 12 61" xfId="8579"/>
    <cellStyle name="常规 6 2 12 62" xfId="8580"/>
    <cellStyle name="常规 6 2 12 63" xfId="8581"/>
    <cellStyle name="常规 6 2 12 64" xfId="8582"/>
    <cellStyle name="常规 6 2 12 65" xfId="8583"/>
    <cellStyle name="常规 6 2 12 66" xfId="8584"/>
    <cellStyle name="常规 6 2 12 67" xfId="8585"/>
    <cellStyle name="常规 6 2 12 68" xfId="8586"/>
    <cellStyle name="常规 6 2 12 69" xfId="8587"/>
    <cellStyle name="常规 6 2 12 7" xfId="8588"/>
    <cellStyle name="常规 6 2 12 70" xfId="8589"/>
    <cellStyle name="常规 6 2 12 71" xfId="8590"/>
    <cellStyle name="常规 6 2 12 72" xfId="8591"/>
    <cellStyle name="常规 6 2 12 73" xfId="8592"/>
    <cellStyle name="常规 6 2 12 74" xfId="8593"/>
    <cellStyle name="常规 6 2 12 75" xfId="8594"/>
    <cellStyle name="常规 6 2 12 76" xfId="8595"/>
    <cellStyle name="常规 6 2 12 77" xfId="8596"/>
    <cellStyle name="常规 6 2 12 78" xfId="8597"/>
    <cellStyle name="常规 6 2 12 79" xfId="8598"/>
    <cellStyle name="常规 6 2 12 8" xfId="8599"/>
    <cellStyle name="常规 6 2 12 80" xfId="8600"/>
    <cellStyle name="常规 6 2 12 9" xfId="8601"/>
    <cellStyle name="常规 6 2 13" xfId="8602"/>
    <cellStyle name="常规 6 2 13 10" xfId="8603"/>
    <cellStyle name="常规 6 2 13 11" xfId="8604"/>
    <cellStyle name="常规 6 2 13 12" xfId="8605"/>
    <cellStyle name="常规 6 2 13 13" xfId="8606"/>
    <cellStyle name="常规 6 2 13 14" xfId="8607"/>
    <cellStyle name="常规 6 2 13 15" xfId="8608"/>
    <cellStyle name="常规 6 2 13 16" xfId="8609"/>
    <cellStyle name="常规 6 2 13 17" xfId="8610"/>
    <cellStyle name="常规 6 2 13 18" xfId="8611"/>
    <cellStyle name="常规 6 2 13 19" xfId="8612"/>
    <cellStyle name="常规 6 2 13 2" xfId="8613"/>
    <cellStyle name="常规 6 2 13 20" xfId="8614"/>
    <cellStyle name="常规 6 2 13 21" xfId="8615"/>
    <cellStyle name="常规 6 2 13 22" xfId="8616"/>
    <cellStyle name="常规 6 2 13 23" xfId="8617"/>
    <cellStyle name="常规 6 2 13 24" xfId="8618"/>
    <cellStyle name="常规 6 2 13 25" xfId="8619"/>
    <cellStyle name="常规 6 2 13 26" xfId="8620"/>
    <cellStyle name="常规 6 2 13 27" xfId="8621"/>
    <cellStyle name="常规 6 2 13 28" xfId="8622"/>
    <cellStyle name="常规 6 2 13 29" xfId="8623"/>
    <cellStyle name="常规 6 2 13 3" xfId="8624"/>
    <cellStyle name="常规 6 2 13 30" xfId="8625"/>
    <cellStyle name="常规 6 2 13 31" xfId="8626"/>
    <cellStyle name="常规 6 2 13 32" xfId="8627"/>
    <cellStyle name="常规 6 2 13 33" xfId="8628"/>
    <cellStyle name="常规 6 2 13 34" xfId="8629"/>
    <cellStyle name="常规 6 2 13 35" xfId="8630"/>
    <cellStyle name="常规 6 2 13 36" xfId="8631"/>
    <cellStyle name="常规 6 2 13 37" xfId="8632"/>
    <cellStyle name="常规 6 2 13 38" xfId="8633"/>
    <cellStyle name="常规 6 2 13 39" xfId="8634"/>
    <cellStyle name="常规 6 2 13 4" xfId="8635"/>
    <cellStyle name="常规 6 2 13 40" xfId="8636"/>
    <cellStyle name="常规 6 2 13 41" xfId="8637"/>
    <cellStyle name="常规 6 2 13 42" xfId="8638"/>
    <cellStyle name="常规 6 2 13 43" xfId="8639"/>
    <cellStyle name="常规 6 2 13 44" xfId="8640"/>
    <cellStyle name="常规 6 2 13 45" xfId="8641"/>
    <cellStyle name="常规 6 2 13 46" xfId="8642"/>
    <cellStyle name="常规 6 2 13 47" xfId="8643"/>
    <cellStyle name="常规 6 2 13 48" xfId="8644"/>
    <cellStyle name="常规 6 2 13 49" xfId="8645"/>
    <cellStyle name="常规 6 2 13 5" xfId="8646"/>
    <cellStyle name="常规 6 2 13 50" xfId="8647"/>
    <cellStyle name="常规 6 2 13 51" xfId="8648"/>
    <cellStyle name="常规 6 2 13 52" xfId="8649"/>
    <cellStyle name="常规 6 2 13 53" xfId="8650"/>
    <cellStyle name="常规 6 2 13 54" xfId="8651"/>
    <cellStyle name="常规 6 2 13 55" xfId="8652"/>
    <cellStyle name="常规 6 2 13 56" xfId="8653"/>
    <cellStyle name="常规 6 2 13 57" xfId="8654"/>
    <cellStyle name="常规 6 2 13 58" xfId="8655"/>
    <cellStyle name="常规 6 2 13 59" xfId="8656"/>
    <cellStyle name="常规 6 2 13 6" xfId="8657"/>
    <cellStyle name="常规 6 2 13 60" xfId="8658"/>
    <cellStyle name="常规 6 2 13 61" xfId="8659"/>
    <cellStyle name="常规 6 2 13 62" xfId="8660"/>
    <cellStyle name="常规 6 2 13 63" xfId="8661"/>
    <cellStyle name="常规 6 2 13 64" xfId="8662"/>
    <cellStyle name="常规 6 2 13 65" xfId="8663"/>
    <cellStyle name="常规 6 2 13 66" xfId="8664"/>
    <cellStyle name="常规 6 2 13 67" xfId="8665"/>
    <cellStyle name="常规 6 2 13 68" xfId="8666"/>
    <cellStyle name="常规 6 2 13 69" xfId="8667"/>
    <cellStyle name="常规 6 2 13 7" xfId="8668"/>
    <cellStyle name="常规 6 2 13 70" xfId="8669"/>
    <cellStyle name="常规 6 2 13 71" xfId="8670"/>
    <cellStyle name="常规 6 2 13 72" xfId="8671"/>
    <cellStyle name="常规 6 2 13 73" xfId="8672"/>
    <cellStyle name="常规 6 2 13 74" xfId="8673"/>
    <cellStyle name="常规 6 2 13 75" xfId="8674"/>
    <cellStyle name="常规 6 2 13 76" xfId="8675"/>
    <cellStyle name="常规 6 2 13 77" xfId="8676"/>
    <cellStyle name="常规 6 2 13 78" xfId="8677"/>
    <cellStyle name="常规 6 2 13 79" xfId="8678"/>
    <cellStyle name="常规 6 2 13 8" xfId="8679"/>
    <cellStyle name="常规 6 2 13 80" xfId="8680"/>
    <cellStyle name="常规 6 2 13 9" xfId="8681"/>
    <cellStyle name="常规 6 2 14" xfId="8682"/>
    <cellStyle name="常规 6 2 14 10" xfId="8683"/>
    <cellStyle name="常规 6 2 14 11" xfId="8684"/>
    <cellStyle name="常规 6 2 14 12" xfId="8685"/>
    <cellStyle name="常规 6 2 14 13" xfId="8686"/>
    <cellStyle name="常规 6 2 14 14" xfId="8687"/>
    <cellStyle name="常规 6 2 14 15" xfId="8688"/>
    <cellStyle name="常规 6 2 14 16" xfId="8689"/>
    <cellStyle name="常规 6 2 14 17" xfId="8690"/>
    <cellStyle name="常规 6 2 14 18" xfId="8691"/>
    <cellStyle name="常规 6 2 14 19" xfId="8692"/>
    <cellStyle name="常规 6 2 14 2" xfId="8693"/>
    <cellStyle name="常规 6 2 14 20" xfId="8694"/>
    <cellStyle name="常规 6 2 14 21" xfId="8695"/>
    <cellStyle name="常规 6 2 14 22" xfId="8696"/>
    <cellStyle name="常规 6 2 14 23" xfId="8697"/>
    <cellStyle name="常规 6 2 14 24" xfId="8698"/>
    <cellStyle name="常规 6 2 14 25" xfId="8699"/>
    <cellStyle name="常规 6 2 14 26" xfId="8700"/>
    <cellStyle name="常规 6 2 14 27" xfId="8701"/>
    <cellStyle name="常规 6 2 14 28" xfId="8702"/>
    <cellStyle name="常规 6 2 14 29" xfId="8703"/>
    <cellStyle name="常规 6 2 14 3" xfId="8704"/>
    <cellStyle name="常规 6 2 14 30" xfId="8705"/>
    <cellStyle name="常规 6 2 14 31" xfId="8706"/>
    <cellStyle name="常规 6 2 14 32" xfId="8707"/>
    <cellStyle name="常规 6 2 14 33" xfId="8708"/>
    <cellStyle name="常规 6 2 14 34" xfId="8709"/>
    <cellStyle name="常规 6 2 14 35" xfId="8710"/>
    <cellStyle name="常规 6 2 14 36" xfId="8711"/>
    <cellStyle name="常规 6 2 14 37" xfId="8712"/>
    <cellStyle name="常规 6 2 14 38" xfId="8713"/>
    <cellStyle name="常规 6 2 14 39" xfId="8714"/>
    <cellStyle name="常规 6 2 14 4" xfId="8715"/>
    <cellStyle name="常规 6 2 14 40" xfId="8716"/>
    <cellStyle name="常规 6 2 14 41" xfId="8717"/>
    <cellStyle name="常规 6 2 14 42" xfId="8718"/>
    <cellStyle name="常规 6 2 14 43" xfId="8719"/>
    <cellStyle name="常规 6 2 14 44" xfId="8720"/>
    <cellStyle name="常规 6 2 14 45" xfId="8721"/>
    <cellStyle name="常规 6 2 14 46" xfId="8722"/>
    <cellStyle name="常规 6 2 14 47" xfId="8723"/>
    <cellStyle name="常规 6 2 14 48" xfId="8724"/>
    <cellStyle name="常规 6 2 14 49" xfId="8725"/>
    <cellStyle name="常规 6 2 14 5" xfId="8726"/>
    <cellStyle name="常规 6 2 14 50" xfId="8727"/>
    <cellStyle name="常规 6 2 14 51" xfId="8728"/>
    <cellStyle name="常规 6 2 14 52" xfId="8729"/>
    <cellStyle name="常规 6 2 14 53" xfId="8730"/>
    <cellStyle name="常规 6 2 14 54" xfId="8731"/>
    <cellStyle name="常规 6 2 14 55" xfId="8732"/>
    <cellStyle name="常规 6 2 14 56" xfId="8733"/>
    <cellStyle name="常规 6 2 14 57" xfId="8734"/>
    <cellStyle name="常规 6 2 14 58" xfId="8735"/>
    <cellStyle name="常规 6 2 14 59" xfId="8736"/>
    <cellStyle name="常规 6 2 14 6" xfId="8737"/>
    <cellStyle name="常规 6 2 14 60" xfId="8738"/>
    <cellStyle name="常规 6 2 14 61" xfId="8739"/>
    <cellStyle name="常规 6 2 14 62" xfId="8740"/>
    <cellStyle name="常规 6 2 14 63" xfId="8741"/>
    <cellStyle name="常规 6 2 14 64" xfId="8742"/>
    <cellStyle name="常规 6 2 14 65" xfId="8743"/>
    <cellStyle name="常规 6 2 14 66" xfId="8744"/>
    <cellStyle name="常规 6 2 14 67" xfId="8745"/>
    <cellStyle name="常规 6 2 14 68" xfId="8746"/>
    <cellStyle name="常规 6 2 14 69" xfId="8747"/>
    <cellStyle name="常规 6 2 14 7" xfId="8748"/>
    <cellStyle name="常规 6 2 14 70" xfId="8749"/>
    <cellStyle name="常规 6 2 14 71" xfId="8750"/>
    <cellStyle name="常规 6 2 14 72" xfId="8751"/>
    <cellStyle name="常规 6 2 14 73" xfId="8752"/>
    <cellStyle name="常规 6 2 14 74" xfId="8753"/>
    <cellStyle name="常规 6 2 14 75" xfId="8754"/>
    <cellStyle name="常规 6 2 14 76" xfId="8755"/>
    <cellStyle name="常规 6 2 14 77" xfId="8756"/>
    <cellStyle name="常规 6 2 14 78" xfId="8757"/>
    <cellStyle name="常规 6 2 14 79" xfId="8758"/>
    <cellStyle name="常规 6 2 14 8" xfId="8759"/>
    <cellStyle name="常规 6 2 14 80" xfId="8760"/>
    <cellStyle name="常规 6 2 14 9" xfId="8761"/>
    <cellStyle name="常规 6 2 15" xfId="8762"/>
    <cellStyle name="常规 6 2 15 10" xfId="8763"/>
    <cellStyle name="常规 6 2 15 11" xfId="8764"/>
    <cellStyle name="常规 6 2 15 12" xfId="8765"/>
    <cellStyle name="常规 6 2 15 13" xfId="8766"/>
    <cellStyle name="常规 6 2 15 14" xfId="8767"/>
    <cellStyle name="常规 6 2 15 15" xfId="8768"/>
    <cellStyle name="常规 6 2 15 16" xfId="8769"/>
    <cellStyle name="常规 6 2 15 17" xfId="8770"/>
    <cellStyle name="常规 6 2 15 18" xfId="8771"/>
    <cellStyle name="常规 6 2 15 19" xfId="8772"/>
    <cellStyle name="常规 6 2 15 2" xfId="8773"/>
    <cellStyle name="常规 6 2 15 20" xfId="8774"/>
    <cellStyle name="常规 6 2 15 21" xfId="8775"/>
    <cellStyle name="常规 6 2 15 22" xfId="8776"/>
    <cellStyle name="常规 6 2 15 23" xfId="8777"/>
    <cellStyle name="常规 6 2 15 24" xfId="8778"/>
    <cellStyle name="常规 6 2 15 25" xfId="8779"/>
    <cellStyle name="常规 6 2 15 26" xfId="8780"/>
    <cellStyle name="常规 6 2 15 27" xfId="8781"/>
    <cellStyle name="常规 6 2 15 28" xfId="8782"/>
    <cellStyle name="常规 6 2 15 29" xfId="8783"/>
    <cellStyle name="常规 6 2 15 3" xfId="8784"/>
    <cellStyle name="常规 6 2 15 30" xfId="8785"/>
    <cellStyle name="常规 6 2 15 31" xfId="8786"/>
    <cellStyle name="常规 6 2 15 32" xfId="8787"/>
    <cellStyle name="常规 6 2 15 33" xfId="8788"/>
    <cellStyle name="常规 6 2 15 34" xfId="8789"/>
    <cellStyle name="常规 6 2 15 35" xfId="8790"/>
    <cellStyle name="常规 6 2 15 36" xfId="8791"/>
    <cellStyle name="常规 6 2 15 37" xfId="8792"/>
    <cellStyle name="常规 6 2 15 38" xfId="8793"/>
    <cellStyle name="常规 6 2 15 39" xfId="8794"/>
    <cellStyle name="常规 6 2 15 4" xfId="8795"/>
    <cellStyle name="常规 6 2 15 40" xfId="8796"/>
    <cellStyle name="常规 6 2 15 41" xfId="8797"/>
    <cellStyle name="常规 6 2 15 42" xfId="8798"/>
    <cellStyle name="常规 6 2 15 43" xfId="8799"/>
    <cellStyle name="常规 6 2 15 44" xfId="8800"/>
    <cellStyle name="常规 6 2 15 45" xfId="8801"/>
    <cellStyle name="常规 6 2 15 46" xfId="8802"/>
    <cellStyle name="常规 6 2 15 47" xfId="8803"/>
    <cellStyle name="常规 6 2 15 48" xfId="8804"/>
    <cellStyle name="常规 6 2 15 49" xfId="8805"/>
    <cellStyle name="常规 6 2 15 5" xfId="8806"/>
    <cellStyle name="常规 6 2 15 50" xfId="8807"/>
    <cellStyle name="常规 6 2 15 51" xfId="8808"/>
    <cellStyle name="常规 6 2 15 52" xfId="8809"/>
    <cellStyle name="常规 6 2 15 53" xfId="8810"/>
    <cellStyle name="常规 6 2 15 54" xfId="8811"/>
    <cellStyle name="常规 6 2 15 55" xfId="8812"/>
    <cellStyle name="常规 6 2 15 56" xfId="8813"/>
    <cellStyle name="常规 6 2 15 57" xfId="8814"/>
    <cellStyle name="常规 6 2 15 58" xfId="8815"/>
    <cellStyle name="常规 6 2 15 59" xfId="8816"/>
    <cellStyle name="常规 6 2 15 6" xfId="8817"/>
    <cellStyle name="常规 6 2 15 60" xfId="8818"/>
    <cellStyle name="常规 6 2 15 61" xfId="8819"/>
    <cellStyle name="常规 6 2 15 62" xfId="8820"/>
    <cellStyle name="常规 6 2 15 63" xfId="8821"/>
    <cellStyle name="常规 6 2 15 64" xfId="8822"/>
    <cellStyle name="常规 6 2 15 65" xfId="8823"/>
    <cellStyle name="常规 6 2 15 66" xfId="8824"/>
    <cellStyle name="常规 6 2 15 67" xfId="8825"/>
    <cellStyle name="常规 6 2 15 68" xfId="8826"/>
    <cellStyle name="常规 6 2 15 69" xfId="8827"/>
    <cellStyle name="常规 6 2 15 7" xfId="8828"/>
    <cellStyle name="常规 6 2 15 70" xfId="8829"/>
    <cellStyle name="常规 6 2 15 71" xfId="8830"/>
    <cellStyle name="常规 6 2 15 72" xfId="8831"/>
    <cellStyle name="常规 6 2 15 73" xfId="8832"/>
    <cellStyle name="常规 6 2 15 74" xfId="8833"/>
    <cellStyle name="常规 6 2 15 75" xfId="8834"/>
    <cellStyle name="常规 6 2 15 76" xfId="8835"/>
    <cellStyle name="常规 6 2 15 77" xfId="8836"/>
    <cellStyle name="常规 6 2 15 78" xfId="8837"/>
    <cellStyle name="常规 6 2 15 79" xfId="8838"/>
    <cellStyle name="常规 6 2 15 8" xfId="8839"/>
    <cellStyle name="常规 6 2 15 80" xfId="8840"/>
    <cellStyle name="常规 6 2 15 9" xfId="8841"/>
    <cellStyle name="常规 6 2 16" xfId="8842"/>
    <cellStyle name="常规 6 2 16 10" xfId="8843"/>
    <cellStyle name="常规 6 2 16 11" xfId="8844"/>
    <cellStyle name="常规 6 2 16 12" xfId="8845"/>
    <cellStyle name="常规 6 2 16 13" xfId="8846"/>
    <cellStyle name="常规 6 2 16 14" xfId="8847"/>
    <cellStyle name="常规 6 2 16 15" xfId="8848"/>
    <cellStyle name="常规 6 2 16 16" xfId="8849"/>
    <cellStyle name="常规 6 2 16 17" xfId="8850"/>
    <cellStyle name="常规 6 2 16 18" xfId="8851"/>
    <cellStyle name="常规 6 2 16 19" xfId="8852"/>
    <cellStyle name="常规 6 2 16 2" xfId="8853"/>
    <cellStyle name="常规 6 2 16 20" xfId="8854"/>
    <cellStyle name="常规 6 2 16 21" xfId="8855"/>
    <cellStyle name="常规 6 2 16 22" xfId="8856"/>
    <cellStyle name="常规 6 2 16 23" xfId="8857"/>
    <cellStyle name="常规 6 2 16 24" xfId="8858"/>
    <cellStyle name="常规 6 2 16 25" xfId="8859"/>
    <cellStyle name="常规 6 2 16 26" xfId="8860"/>
    <cellStyle name="常规 6 2 16 27" xfId="8861"/>
    <cellStyle name="常规 6 2 16 28" xfId="8862"/>
    <cellStyle name="常规 6 2 16 29" xfId="8863"/>
    <cellStyle name="常规 6 2 16 3" xfId="8864"/>
    <cellStyle name="常规 6 2 16 30" xfId="8865"/>
    <cellStyle name="常规 6 2 16 31" xfId="8866"/>
    <cellStyle name="常规 6 2 16 32" xfId="8867"/>
    <cellStyle name="常规 6 2 16 33" xfId="8868"/>
    <cellStyle name="常规 6 2 16 34" xfId="8869"/>
    <cellStyle name="常规 6 2 16 35" xfId="8870"/>
    <cellStyle name="常规 6 2 16 36" xfId="8871"/>
    <cellStyle name="常规 6 2 16 37" xfId="8872"/>
    <cellStyle name="常规 6 2 16 38" xfId="8873"/>
    <cellStyle name="常规 6 2 16 39" xfId="8874"/>
    <cellStyle name="常规 6 2 16 4" xfId="8875"/>
    <cellStyle name="常规 6 2 16 40" xfId="8876"/>
    <cellStyle name="常规 6 2 16 41" xfId="8877"/>
    <cellStyle name="常规 6 2 16 42" xfId="8878"/>
    <cellStyle name="常规 6 2 16 43" xfId="8879"/>
    <cellStyle name="常规 6 2 16 44" xfId="8880"/>
    <cellStyle name="常规 6 2 16 45" xfId="8881"/>
    <cellStyle name="常规 6 2 16 46" xfId="8882"/>
    <cellStyle name="常规 6 2 16 47" xfId="8883"/>
    <cellStyle name="常规 6 2 16 48" xfId="8884"/>
    <cellStyle name="常规 6 2 16 49" xfId="8885"/>
    <cellStyle name="常规 6 2 16 5" xfId="8886"/>
    <cellStyle name="常规 6 2 16 50" xfId="8887"/>
    <cellStyle name="常规 6 2 16 51" xfId="8888"/>
    <cellStyle name="常规 6 2 16 52" xfId="8889"/>
    <cellStyle name="常规 6 2 16 53" xfId="8890"/>
    <cellStyle name="常规 6 2 16 54" xfId="8891"/>
    <cellStyle name="常规 6 2 16 55" xfId="8892"/>
    <cellStyle name="常规 6 2 16 56" xfId="8893"/>
    <cellStyle name="常规 6 2 16 57" xfId="8894"/>
    <cellStyle name="常规 6 2 16 58" xfId="8895"/>
    <cellStyle name="常规 6 2 16 59" xfId="8896"/>
    <cellStyle name="常规 6 2 16 6" xfId="8897"/>
    <cellStyle name="常规 6 2 16 60" xfId="8898"/>
    <cellStyle name="常规 6 2 16 61" xfId="8899"/>
    <cellStyle name="常规 6 2 16 62" xfId="8900"/>
    <cellStyle name="常规 6 2 16 63" xfId="8901"/>
    <cellStyle name="常规 6 2 16 64" xfId="8902"/>
    <cellStyle name="常规 6 2 16 65" xfId="8903"/>
    <cellStyle name="常规 6 2 16 66" xfId="8904"/>
    <cellStyle name="常规 6 2 16 67" xfId="8905"/>
    <cellStyle name="常规 6 2 16 68" xfId="8906"/>
    <cellStyle name="常规 6 2 16 69" xfId="8907"/>
    <cellStyle name="常规 6 2 16 7" xfId="8908"/>
    <cellStyle name="常规 6 2 16 70" xfId="8909"/>
    <cellStyle name="常规 6 2 16 71" xfId="8910"/>
    <cellStyle name="常规 6 2 16 72" xfId="8911"/>
    <cellStyle name="常规 6 2 16 73" xfId="8912"/>
    <cellStyle name="常规 6 2 16 74" xfId="8913"/>
    <cellStyle name="常规 6 2 16 75" xfId="8914"/>
    <cellStyle name="常规 6 2 16 76" xfId="8915"/>
    <cellStyle name="常规 6 2 16 77" xfId="8916"/>
    <cellStyle name="常规 6 2 16 78" xfId="8917"/>
    <cellStyle name="常规 6 2 16 79" xfId="8918"/>
    <cellStyle name="常规 6 2 16 8" xfId="8919"/>
    <cellStyle name="常规 6 2 16 80" xfId="8920"/>
    <cellStyle name="常规 6 2 16 9" xfId="8921"/>
    <cellStyle name="常规 6 2 17" xfId="8922"/>
    <cellStyle name="常规 6 2 17 10" xfId="8923"/>
    <cellStyle name="常规 6 2 17 11" xfId="8924"/>
    <cellStyle name="常规 6 2 17 12" xfId="8925"/>
    <cellStyle name="常规 6 2 17 13" xfId="8926"/>
    <cellStyle name="常规 6 2 17 14" xfId="8927"/>
    <cellStyle name="常规 6 2 17 15" xfId="8928"/>
    <cellStyle name="常规 6 2 17 16" xfId="8929"/>
    <cellStyle name="常规 6 2 17 17" xfId="8930"/>
    <cellStyle name="常规 6 2 17 18" xfId="8931"/>
    <cellStyle name="常规 6 2 17 19" xfId="8932"/>
    <cellStyle name="常规 6 2 17 2" xfId="8933"/>
    <cellStyle name="常规 6 2 17 20" xfId="8934"/>
    <cellStyle name="常规 6 2 17 21" xfId="8935"/>
    <cellStyle name="常规 6 2 17 22" xfId="8936"/>
    <cellStyle name="常规 6 2 17 23" xfId="8937"/>
    <cellStyle name="常规 6 2 17 24" xfId="8938"/>
    <cellStyle name="常规 6 2 17 25" xfId="8939"/>
    <cellStyle name="常规 6 2 17 26" xfId="8940"/>
    <cellStyle name="常规 6 2 17 27" xfId="8941"/>
    <cellStyle name="常规 6 2 17 28" xfId="8942"/>
    <cellStyle name="常规 6 2 17 29" xfId="8943"/>
    <cellStyle name="常规 6 2 17 3" xfId="8944"/>
    <cellStyle name="常规 6 2 17 30" xfId="8945"/>
    <cellStyle name="常规 6 2 17 31" xfId="8946"/>
    <cellStyle name="常规 6 2 17 32" xfId="8947"/>
    <cellStyle name="常规 6 2 17 33" xfId="8948"/>
    <cellStyle name="常规 6 2 17 34" xfId="8949"/>
    <cellStyle name="常规 6 2 17 35" xfId="8950"/>
    <cellStyle name="常规 6 2 17 36" xfId="8951"/>
    <cellStyle name="常规 6 2 17 37" xfId="8952"/>
    <cellStyle name="常规 6 2 17 38" xfId="8953"/>
    <cellStyle name="常规 6 2 17 39" xfId="8954"/>
    <cellStyle name="常规 6 2 17 4" xfId="8955"/>
    <cellStyle name="常规 6 2 17 40" xfId="8956"/>
    <cellStyle name="常规 6 2 17 41" xfId="8957"/>
    <cellStyle name="常规 6 2 17 42" xfId="8958"/>
    <cellStyle name="常规 6 2 17 43" xfId="8959"/>
    <cellStyle name="常规 6 2 17 44" xfId="8960"/>
    <cellStyle name="常规 6 2 17 45" xfId="8961"/>
    <cellStyle name="常规 6 2 17 46" xfId="8962"/>
    <cellStyle name="常规 6 2 17 47" xfId="8963"/>
    <cellStyle name="常规 6 2 17 48" xfId="8964"/>
    <cellStyle name="常规 6 2 17 49" xfId="8965"/>
    <cellStyle name="常规 6 2 17 5" xfId="8966"/>
    <cellStyle name="常规 6 2 17 50" xfId="8967"/>
    <cellStyle name="常规 6 2 17 51" xfId="8968"/>
    <cellStyle name="常规 6 2 17 52" xfId="8969"/>
    <cellStyle name="常规 6 2 17 53" xfId="8970"/>
    <cellStyle name="常规 6 2 17 54" xfId="8971"/>
    <cellStyle name="常规 6 2 17 55" xfId="8972"/>
    <cellStyle name="常规 6 2 17 56" xfId="8973"/>
    <cellStyle name="常规 6 2 17 57" xfId="8974"/>
    <cellStyle name="常规 6 2 17 58" xfId="8975"/>
    <cellStyle name="常规 6 2 17 59" xfId="8976"/>
    <cellStyle name="常规 6 2 17 6" xfId="8977"/>
    <cellStyle name="常规 6 2 17 60" xfId="8978"/>
    <cellStyle name="常规 6 2 17 61" xfId="8979"/>
    <cellStyle name="常规 6 2 17 62" xfId="8980"/>
    <cellStyle name="常规 6 2 17 63" xfId="8981"/>
    <cellStyle name="常规 6 2 17 64" xfId="8982"/>
    <cellStyle name="常规 6 2 17 65" xfId="8983"/>
    <cellStyle name="常规 6 2 17 66" xfId="8984"/>
    <cellStyle name="常规 6 2 17 67" xfId="8985"/>
    <cellStyle name="常规 6 2 17 68" xfId="8986"/>
    <cellStyle name="常规 6 2 17 69" xfId="8987"/>
    <cellStyle name="常规 6 2 17 7" xfId="8988"/>
    <cellStyle name="常规 6 2 17 70" xfId="8989"/>
    <cellStyle name="常规 6 2 17 71" xfId="8990"/>
    <cellStyle name="常规 6 2 17 72" xfId="8991"/>
    <cellStyle name="常规 6 2 17 73" xfId="8992"/>
    <cellStyle name="常规 6 2 17 74" xfId="8993"/>
    <cellStyle name="常规 6 2 17 75" xfId="8994"/>
    <cellStyle name="常规 6 2 17 76" xfId="8995"/>
    <cellStyle name="常规 6 2 17 77" xfId="8996"/>
    <cellStyle name="常规 6 2 17 78" xfId="8997"/>
    <cellStyle name="常规 6 2 17 79" xfId="8998"/>
    <cellStyle name="常规 6 2 17 8" xfId="8999"/>
    <cellStyle name="常规 6 2 17 80" xfId="9000"/>
    <cellStyle name="常规 6 2 17 9" xfId="9001"/>
    <cellStyle name="常规 6 2 18" xfId="9002"/>
    <cellStyle name="常规 6 2 18 10" xfId="9003"/>
    <cellStyle name="常规 6 2 18 11" xfId="9004"/>
    <cellStyle name="常规 6 2 18 12" xfId="9005"/>
    <cellStyle name="常规 6 2 18 13" xfId="9006"/>
    <cellStyle name="常规 6 2 18 14" xfId="9007"/>
    <cellStyle name="常规 6 2 18 15" xfId="9008"/>
    <cellStyle name="常规 6 2 18 16" xfId="9009"/>
    <cellStyle name="常规 6 2 18 17" xfId="9010"/>
    <cellStyle name="常规 6 2 18 18" xfId="9011"/>
    <cellStyle name="常规 6 2 18 19" xfId="9012"/>
    <cellStyle name="常规 6 2 18 2" xfId="9013"/>
    <cellStyle name="常规 6 2 18 20" xfId="9014"/>
    <cellStyle name="常规 6 2 18 21" xfId="9015"/>
    <cellStyle name="常规 6 2 18 22" xfId="9016"/>
    <cellStyle name="常规 6 2 18 23" xfId="9017"/>
    <cellStyle name="常规 6 2 18 24" xfId="9018"/>
    <cellStyle name="常规 6 2 18 25" xfId="9019"/>
    <cellStyle name="常规 6 2 18 26" xfId="9020"/>
    <cellStyle name="常规 6 2 18 27" xfId="9021"/>
    <cellStyle name="常规 6 2 18 28" xfId="9022"/>
    <cellStyle name="常规 6 2 18 29" xfId="9023"/>
    <cellStyle name="常规 6 2 18 3" xfId="9024"/>
    <cellStyle name="常规 6 2 18 30" xfId="9025"/>
    <cellStyle name="常规 6 2 18 31" xfId="9026"/>
    <cellStyle name="常规 6 2 18 32" xfId="9027"/>
    <cellStyle name="常规 6 2 18 33" xfId="9028"/>
    <cellStyle name="常规 6 2 18 34" xfId="9029"/>
    <cellStyle name="常规 6 2 18 35" xfId="9030"/>
    <cellStyle name="常规 6 2 18 36" xfId="9031"/>
    <cellStyle name="常规 6 2 18 37" xfId="9032"/>
    <cellStyle name="常规 6 2 18 38" xfId="9033"/>
    <cellStyle name="常规 6 2 18 39" xfId="9034"/>
    <cellStyle name="常规 6 2 18 4" xfId="9035"/>
    <cellStyle name="常规 6 2 18 40" xfId="9036"/>
    <cellStyle name="常规 6 2 18 41" xfId="9037"/>
    <cellStyle name="常规 6 2 18 42" xfId="9038"/>
    <cellStyle name="常规 6 2 18 43" xfId="9039"/>
    <cellStyle name="常规 6 2 18 44" xfId="9040"/>
    <cellStyle name="常规 6 2 18 45" xfId="9041"/>
    <cellStyle name="常规 6 2 18 46" xfId="9042"/>
    <cellStyle name="常规 6 2 18 47" xfId="9043"/>
    <cellStyle name="常规 6 2 18 48" xfId="9044"/>
    <cellStyle name="常规 6 2 18 49" xfId="9045"/>
    <cellStyle name="常规 6 2 18 5" xfId="9046"/>
    <cellStyle name="常规 6 2 18 50" xfId="9047"/>
    <cellStyle name="常规 6 2 18 51" xfId="9048"/>
    <cellStyle name="常规 6 2 18 52" xfId="9049"/>
    <cellStyle name="常规 6 2 18 53" xfId="9050"/>
    <cellStyle name="常规 6 2 18 54" xfId="9051"/>
    <cellStyle name="常规 6 2 18 55" xfId="9052"/>
    <cellStyle name="常规 6 2 18 56" xfId="9053"/>
    <cellStyle name="常规 6 2 18 57" xfId="9054"/>
    <cellStyle name="常规 6 2 18 58" xfId="9055"/>
    <cellStyle name="常规 6 2 18 59" xfId="9056"/>
    <cellStyle name="常规 6 2 18 6" xfId="9057"/>
    <cellStyle name="常规 6 2 18 60" xfId="9058"/>
    <cellStyle name="常规 6 2 18 61" xfId="9059"/>
    <cellStyle name="常规 6 2 18 62" xfId="9060"/>
    <cellStyle name="常规 6 2 18 63" xfId="9061"/>
    <cellStyle name="常规 6 2 18 64" xfId="9062"/>
    <cellStyle name="常规 6 2 18 65" xfId="9063"/>
    <cellStyle name="常规 6 2 18 66" xfId="9064"/>
    <cellStyle name="常规 6 2 18 67" xfId="9065"/>
    <cellStyle name="常规 6 2 18 68" xfId="9066"/>
    <cellStyle name="常规 6 2 18 69" xfId="9067"/>
    <cellStyle name="常规 6 2 18 7" xfId="9068"/>
    <cellStyle name="常规 6 2 18 70" xfId="9069"/>
    <cellStyle name="常规 6 2 18 71" xfId="9070"/>
    <cellStyle name="常规 6 2 18 72" xfId="9071"/>
    <cellStyle name="常规 6 2 18 73" xfId="9072"/>
    <cellStyle name="常规 6 2 18 74" xfId="9073"/>
    <cellStyle name="常规 6 2 18 75" xfId="9074"/>
    <cellStyle name="常规 6 2 18 76" xfId="9075"/>
    <cellStyle name="常规 6 2 18 77" xfId="9076"/>
    <cellStyle name="常规 6 2 18 78" xfId="9077"/>
    <cellStyle name="常规 6 2 18 79" xfId="9078"/>
    <cellStyle name="常规 6 2 18 8" xfId="9079"/>
    <cellStyle name="常规 6 2 18 80" xfId="9080"/>
    <cellStyle name="常规 6 2 18 9" xfId="9081"/>
    <cellStyle name="常规 6 2 19" xfId="9082"/>
    <cellStyle name="常规 6 2 19 10" xfId="9083"/>
    <cellStyle name="常规 6 2 19 11" xfId="9084"/>
    <cellStyle name="常规 6 2 19 12" xfId="9085"/>
    <cellStyle name="常规 6 2 19 13" xfId="9086"/>
    <cellStyle name="常规 6 2 19 14" xfId="9087"/>
    <cellStyle name="常规 6 2 19 15" xfId="9088"/>
    <cellStyle name="常规 6 2 19 16" xfId="9089"/>
    <cellStyle name="常规 6 2 19 17" xfId="9090"/>
    <cellStyle name="常规 6 2 19 18" xfId="9091"/>
    <cellStyle name="常规 6 2 19 19" xfId="9092"/>
    <cellStyle name="常规 6 2 19 2" xfId="9093"/>
    <cellStyle name="常规 6 2 19 20" xfId="9094"/>
    <cellStyle name="常规 6 2 19 21" xfId="9095"/>
    <cellStyle name="常规 6 2 19 22" xfId="9096"/>
    <cellStyle name="常规 6 2 19 23" xfId="9097"/>
    <cellStyle name="常规 6 2 19 24" xfId="9098"/>
    <cellStyle name="常规 6 2 19 25" xfId="9099"/>
    <cellStyle name="常规 6 2 19 26" xfId="9100"/>
    <cellStyle name="常规 6 2 19 27" xfId="9101"/>
    <cellStyle name="常规 6 2 19 28" xfId="9102"/>
    <cellStyle name="常规 6 2 19 29" xfId="9103"/>
    <cellStyle name="常规 6 2 19 3" xfId="9104"/>
    <cellStyle name="常规 6 2 19 30" xfId="9105"/>
    <cellStyle name="常规 6 2 19 31" xfId="9106"/>
    <cellStyle name="常规 6 2 19 32" xfId="9107"/>
    <cellStyle name="常规 6 2 19 33" xfId="9108"/>
    <cellStyle name="常规 6 2 19 34" xfId="9109"/>
    <cellStyle name="常规 6 2 19 35" xfId="9110"/>
    <cellStyle name="常规 6 2 19 36" xfId="9111"/>
    <cellStyle name="常规 6 2 19 37" xfId="9112"/>
    <cellStyle name="常规 6 2 19 38" xfId="9113"/>
    <cellStyle name="常规 6 2 19 39" xfId="9114"/>
    <cellStyle name="常规 6 2 19 4" xfId="9115"/>
    <cellStyle name="常规 6 2 19 40" xfId="9116"/>
    <cellStyle name="常规 6 2 19 41" xfId="9117"/>
    <cellStyle name="常规 6 2 19 42" xfId="9118"/>
    <cellStyle name="常规 6 2 19 43" xfId="9119"/>
    <cellStyle name="常规 6 2 19 44" xfId="9120"/>
    <cellStyle name="常规 6 2 19 45" xfId="9121"/>
    <cellStyle name="常规 6 2 19 46" xfId="9122"/>
    <cellStyle name="常规 6 2 19 47" xfId="9123"/>
    <cellStyle name="常规 6 2 19 48" xfId="9124"/>
    <cellStyle name="常规 6 2 19 49" xfId="9125"/>
    <cellStyle name="常规 6 2 19 5" xfId="9126"/>
    <cellStyle name="常规 6 2 19 50" xfId="9127"/>
    <cellStyle name="常规 6 2 19 51" xfId="9128"/>
    <cellStyle name="常规 6 2 19 52" xfId="9129"/>
    <cellStyle name="常规 6 2 19 53" xfId="9130"/>
    <cellStyle name="常规 6 2 19 54" xfId="9131"/>
    <cellStyle name="常规 6 2 19 55" xfId="9132"/>
    <cellStyle name="常规 6 2 19 56" xfId="9133"/>
    <cellStyle name="常规 6 2 19 57" xfId="9134"/>
    <cellStyle name="常规 6 2 19 58" xfId="9135"/>
    <cellStyle name="常规 6 2 19 59" xfId="9136"/>
    <cellStyle name="常规 6 2 19 6" xfId="9137"/>
    <cellStyle name="常规 6 2 19 60" xfId="9138"/>
    <cellStyle name="常规 6 2 19 61" xfId="9139"/>
    <cellStyle name="常规 6 2 19 62" xfId="9140"/>
    <cellStyle name="常规 6 2 19 63" xfId="9141"/>
    <cellStyle name="常规 6 2 19 64" xfId="9142"/>
    <cellStyle name="常规 6 2 19 65" xfId="9143"/>
    <cellStyle name="常规 6 2 19 66" xfId="9144"/>
    <cellStyle name="常规 6 2 19 67" xfId="9145"/>
    <cellStyle name="常规 6 2 19 68" xfId="9146"/>
    <cellStyle name="常规 6 2 19 69" xfId="9147"/>
    <cellStyle name="常规 6 2 19 7" xfId="9148"/>
    <cellStyle name="常规 6 2 19 70" xfId="9149"/>
    <cellStyle name="常规 6 2 19 71" xfId="9150"/>
    <cellStyle name="常规 6 2 19 72" xfId="9151"/>
    <cellStyle name="常规 6 2 19 73" xfId="9152"/>
    <cellStyle name="常规 6 2 19 74" xfId="9153"/>
    <cellStyle name="常规 6 2 19 75" xfId="9154"/>
    <cellStyle name="常规 6 2 19 76" xfId="9155"/>
    <cellStyle name="常规 6 2 19 77" xfId="9156"/>
    <cellStyle name="常规 6 2 19 78" xfId="9157"/>
    <cellStyle name="常规 6 2 19 79" xfId="9158"/>
    <cellStyle name="常规 6 2 19 8" xfId="9159"/>
    <cellStyle name="常规 6 2 19 80" xfId="9160"/>
    <cellStyle name="常规 6 2 19 9" xfId="9161"/>
    <cellStyle name="常规 6 2 2" xfId="9162"/>
    <cellStyle name="常规 6 2 2 10" xfId="9163"/>
    <cellStyle name="常规 6 2 2 11" xfId="9164"/>
    <cellStyle name="常规 6 2 2 12" xfId="9165"/>
    <cellStyle name="常规 6 2 2 13" xfId="9166"/>
    <cellStyle name="常规 6 2 2 14" xfId="9167"/>
    <cellStyle name="常规 6 2 2 15" xfId="9168"/>
    <cellStyle name="常规 6 2 2 16" xfId="9169"/>
    <cellStyle name="常规 6 2 2 17" xfId="9170"/>
    <cellStyle name="常规 6 2 2 18" xfId="9171"/>
    <cellStyle name="常规 6 2 2 19" xfId="9172"/>
    <cellStyle name="常规 6 2 2 2" xfId="9173"/>
    <cellStyle name="常规 6 2 2 20" xfId="9174"/>
    <cellStyle name="常规 6 2 2 21" xfId="9175"/>
    <cellStyle name="常规 6 2 2 22" xfId="9176"/>
    <cellStyle name="常规 6 2 2 23" xfId="9177"/>
    <cellStyle name="常规 6 2 2 24" xfId="9178"/>
    <cellStyle name="常规 6 2 2 25" xfId="9179"/>
    <cellStyle name="常规 6 2 2 26" xfId="9180"/>
    <cellStyle name="常规 6 2 2 27" xfId="9181"/>
    <cellStyle name="常规 6 2 2 28" xfId="9182"/>
    <cellStyle name="常规 6 2 2 29" xfId="9183"/>
    <cellStyle name="常规 6 2 2 3" xfId="9184"/>
    <cellStyle name="常规 6 2 2 30" xfId="9185"/>
    <cellStyle name="常规 6 2 2 31" xfId="9186"/>
    <cellStyle name="常规 6 2 2 32" xfId="9187"/>
    <cellStyle name="常规 6 2 2 33" xfId="9188"/>
    <cellStyle name="常规 6 2 2 34" xfId="9189"/>
    <cellStyle name="常规 6 2 2 35" xfId="9190"/>
    <cellStyle name="常规 6 2 2 36" xfId="9191"/>
    <cellStyle name="常规 6 2 2 37" xfId="9192"/>
    <cellStyle name="常规 6 2 2 38" xfId="9193"/>
    <cellStyle name="常规 6 2 2 39" xfId="9194"/>
    <cellStyle name="常规 6 2 2 4" xfId="9195"/>
    <cellStyle name="常规 6 2 2 40" xfId="9196"/>
    <cellStyle name="常规 6 2 2 41" xfId="9197"/>
    <cellStyle name="常规 6 2 2 42" xfId="9198"/>
    <cellStyle name="常规 6 2 2 43" xfId="9199"/>
    <cellStyle name="常规 6 2 2 44" xfId="9200"/>
    <cellStyle name="常规 6 2 2 45" xfId="9201"/>
    <cellStyle name="常规 6 2 2 46" xfId="9202"/>
    <cellStyle name="常规 6 2 2 47" xfId="9203"/>
    <cellStyle name="常规 6 2 2 48" xfId="9204"/>
    <cellStyle name="常规 6 2 2 49" xfId="9205"/>
    <cellStyle name="常规 6 2 2 5" xfId="9206"/>
    <cellStyle name="常规 6 2 2 50" xfId="9207"/>
    <cellStyle name="常规 6 2 2 51" xfId="9208"/>
    <cellStyle name="常规 6 2 2 52" xfId="9209"/>
    <cellStyle name="常规 6 2 2 53" xfId="9210"/>
    <cellStyle name="常规 6 2 2 54" xfId="9211"/>
    <cellStyle name="常规 6 2 2 55" xfId="9212"/>
    <cellStyle name="常规 6 2 2 56" xfId="9213"/>
    <cellStyle name="常规 6 2 2 57" xfId="9214"/>
    <cellStyle name="常规 6 2 2 58" xfId="9215"/>
    <cellStyle name="常规 6 2 2 59" xfId="9216"/>
    <cellStyle name="常规 6 2 2 6" xfId="9217"/>
    <cellStyle name="常规 6 2 2 60" xfId="9218"/>
    <cellStyle name="常规 6 2 2 61" xfId="9219"/>
    <cellStyle name="常规 6 2 2 62" xfId="9220"/>
    <cellStyle name="常规 6 2 2 63" xfId="9221"/>
    <cellStyle name="常规 6 2 2 64" xfId="9222"/>
    <cellStyle name="常规 6 2 2 65" xfId="9223"/>
    <cellStyle name="常规 6 2 2 66" xfId="9224"/>
    <cellStyle name="常规 6 2 2 67" xfId="9225"/>
    <cellStyle name="常规 6 2 2 68" xfId="9226"/>
    <cellStyle name="常规 6 2 2 69" xfId="9227"/>
    <cellStyle name="常规 6 2 2 7" xfId="9228"/>
    <cellStyle name="常规 6 2 2 70" xfId="9229"/>
    <cellStyle name="常规 6 2 2 71" xfId="9230"/>
    <cellStyle name="常规 6 2 2 72" xfId="9231"/>
    <cellStyle name="常规 6 2 2 73" xfId="9232"/>
    <cellStyle name="常规 6 2 2 74" xfId="9233"/>
    <cellStyle name="常规 6 2 2 75" xfId="9234"/>
    <cellStyle name="常规 6 2 2 76" xfId="9235"/>
    <cellStyle name="常规 6 2 2 77" xfId="9236"/>
    <cellStyle name="常规 6 2 2 78" xfId="9237"/>
    <cellStyle name="常规 6 2 2 79" xfId="9238"/>
    <cellStyle name="常规 6 2 2 8" xfId="9239"/>
    <cellStyle name="常规 6 2 2 80" xfId="9240"/>
    <cellStyle name="常规 6 2 2 9" xfId="9241"/>
    <cellStyle name="常规 6 2 20" xfId="9242"/>
    <cellStyle name="常规 6 2 20 10" xfId="9243"/>
    <cellStyle name="常规 6 2 20 11" xfId="9244"/>
    <cellStyle name="常规 6 2 20 12" xfId="9245"/>
    <cellStyle name="常规 6 2 20 13" xfId="9246"/>
    <cellStyle name="常规 6 2 20 14" xfId="9247"/>
    <cellStyle name="常规 6 2 20 15" xfId="9248"/>
    <cellStyle name="常规 6 2 20 16" xfId="9249"/>
    <cellStyle name="常规 6 2 20 17" xfId="9250"/>
    <cellStyle name="常规 6 2 20 18" xfId="9251"/>
    <cellStyle name="常规 6 2 20 19" xfId="9252"/>
    <cellStyle name="常规 6 2 20 2" xfId="9253"/>
    <cellStyle name="常规 6 2 20 20" xfId="9254"/>
    <cellStyle name="常规 6 2 20 21" xfId="9255"/>
    <cellStyle name="常规 6 2 20 22" xfId="9256"/>
    <cellStyle name="常规 6 2 20 23" xfId="9257"/>
    <cellStyle name="常规 6 2 20 24" xfId="9258"/>
    <cellStyle name="常规 6 2 20 25" xfId="9259"/>
    <cellStyle name="常规 6 2 20 26" xfId="9260"/>
    <cellStyle name="常规 6 2 20 27" xfId="9261"/>
    <cellStyle name="常规 6 2 20 28" xfId="9262"/>
    <cellStyle name="常规 6 2 20 29" xfId="9263"/>
    <cellStyle name="常规 6 2 20 3" xfId="9264"/>
    <cellStyle name="常规 6 2 20 30" xfId="9265"/>
    <cellStyle name="常规 6 2 20 31" xfId="9266"/>
    <cellStyle name="常规 6 2 20 32" xfId="9267"/>
    <cellStyle name="常规 6 2 20 33" xfId="9268"/>
    <cellStyle name="常规 6 2 20 34" xfId="9269"/>
    <cellStyle name="常规 6 2 20 35" xfId="9270"/>
    <cellStyle name="常规 6 2 20 36" xfId="9271"/>
    <cellStyle name="常规 6 2 20 37" xfId="9272"/>
    <cellStyle name="常规 6 2 20 38" xfId="9273"/>
    <cellStyle name="常规 6 2 20 39" xfId="9274"/>
    <cellStyle name="常规 6 2 20 4" xfId="9275"/>
    <cellStyle name="常规 6 2 20 40" xfId="9276"/>
    <cellStyle name="常规 6 2 20 41" xfId="9277"/>
    <cellStyle name="常规 6 2 20 42" xfId="9278"/>
    <cellStyle name="常规 6 2 20 43" xfId="9279"/>
    <cellStyle name="常规 6 2 20 44" xfId="9280"/>
    <cellStyle name="常规 6 2 20 45" xfId="9281"/>
    <cellStyle name="常规 6 2 20 46" xfId="9282"/>
    <cellStyle name="常规 6 2 20 47" xfId="9283"/>
    <cellStyle name="常规 6 2 20 48" xfId="9284"/>
    <cellStyle name="常规 6 2 20 49" xfId="9285"/>
    <cellStyle name="常规 6 2 20 5" xfId="9286"/>
    <cellStyle name="常规 6 2 20 50" xfId="9287"/>
    <cellStyle name="常规 6 2 20 51" xfId="9288"/>
    <cellStyle name="常规 6 2 20 52" xfId="9289"/>
    <cellStyle name="常规 6 2 20 53" xfId="9290"/>
    <cellStyle name="常规 6 2 20 54" xfId="9291"/>
    <cellStyle name="常规 6 2 20 55" xfId="9292"/>
    <cellStyle name="常规 6 2 20 56" xfId="9293"/>
    <cellStyle name="常规 6 2 20 57" xfId="9294"/>
    <cellStyle name="常规 6 2 20 58" xfId="9295"/>
    <cellStyle name="常规 6 2 20 59" xfId="9296"/>
    <cellStyle name="常规 6 2 20 6" xfId="9297"/>
    <cellStyle name="常规 6 2 20 60" xfId="9298"/>
    <cellStyle name="常规 6 2 20 61" xfId="9299"/>
    <cellStyle name="常规 6 2 20 62" xfId="9300"/>
    <cellStyle name="常规 6 2 20 63" xfId="9301"/>
    <cellStyle name="常规 6 2 20 64" xfId="9302"/>
    <cellStyle name="常规 6 2 20 65" xfId="9303"/>
    <cellStyle name="常规 6 2 20 66" xfId="9304"/>
    <cellStyle name="常规 6 2 20 67" xfId="9305"/>
    <cellStyle name="常规 6 2 20 68" xfId="9306"/>
    <cellStyle name="常规 6 2 20 69" xfId="9307"/>
    <cellStyle name="常规 6 2 20 7" xfId="9308"/>
    <cellStyle name="常规 6 2 20 70" xfId="9309"/>
    <cellStyle name="常规 6 2 20 71" xfId="9310"/>
    <cellStyle name="常规 6 2 20 72" xfId="9311"/>
    <cellStyle name="常规 6 2 20 73" xfId="9312"/>
    <cellStyle name="常规 6 2 20 74" xfId="9313"/>
    <cellStyle name="常规 6 2 20 75" xfId="9314"/>
    <cellStyle name="常规 6 2 20 76" xfId="9315"/>
    <cellStyle name="常规 6 2 20 77" xfId="9316"/>
    <cellStyle name="常规 6 2 20 78" xfId="9317"/>
    <cellStyle name="常规 6 2 20 79" xfId="9318"/>
    <cellStyle name="常规 6 2 20 8" xfId="9319"/>
    <cellStyle name="常规 6 2 20 80" xfId="9320"/>
    <cellStyle name="常规 6 2 20 9" xfId="9321"/>
    <cellStyle name="常规 6 2 21" xfId="9322"/>
    <cellStyle name="常规 6 2 21 10" xfId="9323"/>
    <cellStyle name="常规 6 2 21 11" xfId="9324"/>
    <cellStyle name="常规 6 2 21 12" xfId="9325"/>
    <cellStyle name="常规 6 2 21 13" xfId="9326"/>
    <cellStyle name="常规 6 2 21 14" xfId="9327"/>
    <cellStyle name="常规 6 2 21 15" xfId="9328"/>
    <cellStyle name="常规 6 2 21 16" xfId="9329"/>
    <cellStyle name="常规 6 2 21 17" xfId="9330"/>
    <cellStyle name="常规 6 2 21 18" xfId="9331"/>
    <cellStyle name="常规 6 2 21 19" xfId="9332"/>
    <cellStyle name="常规 6 2 21 2" xfId="9333"/>
    <cellStyle name="常规 6 2 21 20" xfId="9334"/>
    <cellStyle name="常规 6 2 21 21" xfId="9335"/>
    <cellStyle name="常规 6 2 21 22" xfId="9336"/>
    <cellStyle name="常规 6 2 21 23" xfId="9337"/>
    <cellStyle name="常规 6 2 21 24" xfId="9338"/>
    <cellStyle name="常规 6 2 21 25" xfId="9339"/>
    <cellStyle name="常规 6 2 21 26" xfId="9340"/>
    <cellStyle name="常规 6 2 21 27" xfId="9341"/>
    <cellStyle name="常规 6 2 21 28" xfId="9342"/>
    <cellStyle name="常规 6 2 21 29" xfId="9343"/>
    <cellStyle name="常规 6 2 21 3" xfId="9344"/>
    <cellStyle name="常规 6 2 21 30" xfId="9345"/>
    <cellStyle name="常规 6 2 21 31" xfId="9346"/>
    <cellStyle name="常规 6 2 21 32" xfId="9347"/>
    <cellStyle name="常规 6 2 21 33" xfId="9348"/>
    <cellStyle name="常规 6 2 21 34" xfId="9349"/>
    <cellStyle name="常规 6 2 21 35" xfId="9350"/>
    <cellStyle name="常规 6 2 21 36" xfId="9351"/>
    <cellStyle name="常规 6 2 21 37" xfId="9352"/>
    <cellStyle name="常规 6 2 21 38" xfId="9353"/>
    <cellStyle name="常规 6 2 21 39" xfId="9354"/>
    <cellStyle name="常规 6 2 21 4" xfId="9355"/>
    <cellStyle name="常规 6 2 21 40" xfId="9356"/>
    <cellStyle name="常规 6 2 21 41" xfId="9357"/>
    <cellStyle name="常规 6 2 21 42" xfId="9358"/>
    <cellStyle name="常规 6 2 21 43" xfId="9359"/>
    <cellStyle name="常规 6 2 21 44" xfId="9360"/>
    <cellStyle name="常规 6 2 21 45" xfId="9361"/>
    <cellStyle name="常规 6 2 21 46" xfId="9362"/>
    <cellStyle name="常规 6 2 21 47" xfId="9363"/>
    <cellStyle name="常规 6 2 21 48" xfId="9364"/>
    <cellStyle name="常规 6 2 21 49" xfId="9365"/>
    <cellStyle name="常规 6 2 21 5" xfId="9366"/>
    <cellStyle name="常规 6 2 21 50" xfId="9367"/>
    <cellStyle name="常规 6 2 21 51" xfId="9368"/>
    <cellStyle name="常规 6 2 21 52" xfId="9369"/>
    <cellStyle name="常规 6 2 21 53" xfId="9370"/>
    <cellStyle name="常规 6 2 21 54" xfId="9371"/>
    <cellStyle name="常规 6 2 21 55" xfId="9372"/>
    <cellStyle name="常规 6 2 21 56" xfId="9373"/>
    <cellStyle name="常规 6 2 21 57" xfId="9374"/>
    <cellStyle name="常规 6 2 21 58" xfId="9375"/>
    <cellStyle name="常规 6 2 21 59" xfId="9376"/>
    <cellStyle name="常规 6 2 21 6" xfId="9377"/>
    <cellStyle name="常规 6 2 21 60" xfId="9378"/>
    <cellStyle name="常规 6 2 21 61" xfId="9379"/>
    <cellStyle name="常规 6 2 21 62" xfId="9380"/>
    <cellStyle name="常规 6 2 21 63" xfId="9381"/>
    <cellStyle name="常规 6 2 21 64" xfId="9382"/>
    <cellStyle name="常规 6 2 21 65" xfId="9383"/>
    <cellStyle name="常规 6 2 21 66" xfId="9384"/>
    <cellStyle name="常规 6 2 21 67" xfId="9385"/>
    <cellStyle name="常规 6 2 21 68" xfId="9386"/>
    <cellStyle name="常规 6 2 21 69" xfId="9387"/>
    <cellStyle name="常规 6 2 21 7" xfId="9388"/>
    <cellStyle name="常规 6 2 21 70" xfId="9389"/>
    <cellStyle name="常规 6 2 21 71" xfId="9390"/>
    <cellStyle name="常规 6 2 21 72" xfId="9391"/>
    <cellStyle name="常规 6 2 21 73" xfId="9392"/>
    <cellStyle name="常规 6 2 21 74" xfId="9393"/>
    <cellStyle name="常规 6 2 21 75" xfId="9394"/>
    <cellStyle name="常规 6 2 21 76" xfId="9395"/>
    <cellStyle name="常规 6 2 21 77" xfId="9396"/>
    <cellStyle name="常规 6 2 21 78" xfId="9397"/>
    <cellStyle name="常规 6 2 21 79" xfId="9398"/>
    <cellStyle name="常规 6 2 21 8" xfId="9399"/>
    <cellStyle name="常规 6 2 21 80" xfId="9400"/>
    <cellStyle name="常规 6 2 21 9" xfId="9401"/>
    <cellStyle name="常规 6 2 22" xfId="9402"/>
    <cellStyle name="常规 6 2 22 10" xfId="9403"/>
    <cellStyle name="常规 6 2 22 11" xfId="9404"/>
    <cellStyle name="常规 6 2 22 12" xfId="9405"/>
    <cellStyle name="常规 6 2 22 13" xfId="9406"/>
    <cellStyle name="常规 6 2 22 14" xfId="9407"/>
    <cellStyle name="常规 6 2 22 15" xfId="9408"/>
    <cellStyle name="常规 6 2 22 16" xfId="9409"/>
    <cellStyle name="常规 6 2 22 17" xfId="9410"/>
    <cellStyle name="常规 6 2 22 18" xfId="9411"/>
    <cellStyle name="常规 6 2 22 19" xfId="9412"/>
    <cellStyle name="常规 6 2 22 2" xfId="9413"/>
    <cellStyle name="常规 6 2 22 20" xfId="9414"/>
    <cellStyle name="常规 6 2 22 21" xfId="9415"/>
    <cellStyle name="常规 6 2 22 22" xfId="9416"/>
    <cellStyle name="常规 6 2 22 23" xfId="9417"/>
    <cellStyle name="常规 6 2 22 24" xfId="9418"/>
    <cellStyle name="常规 6 2 22 25" xfId="9419"/>
    <cellStyle name="常规 6 2 22 26" xfId="9420"/>
    <cellStyle name="常规 6 2 22 27" xfId="9421"/>
    <cellStyle name="常规 6 2 22 28" xfId="9422"/>
    <cellStyle name="常规 6 2 22 29" xfId="9423"/>
    <cellStyle name="常规 6 2 22 3" xfId="9424"/>
    <cellStyle name="常规 6 2 22 30" xfId="9425"/>
    <cellStyle name="常规 6 2 22 31" xfId="9426"/>
    <cellStyle name="常规 6 2 22 32" xfId="9427"/>
    <cellStyle name="常规 6 2 22 33" xfId="9428"/>
    <cellStyle name="常规 6 2 22 34" xfId="9429"/>
    <cellStyle name="常规 6 2 22 35" xfId="9430"/>
    <cellStyle name="常规 6 2 22 36" xfId="9431"/>
    <cellStyle name="常规 6 2 22 37" xfId="9432"/>
    <cellStyle name="常规 6 2 22 38" xfId="9433"/>
    <cellStyle name="常规 6 2 22 39" xfId="9434"/>
    <cellStyle name="常规 6 2 22 4" xfId="9435"/>
    <cellStyle name="常规 6 2 22 40" xfId="9436"/>
    <cellStyle name="常规 6 2 22 41" xfId="9437"/>
    <cellStyle name="常规 6 2 22 42" xfId="9438"/>
    <cellStyle name="常规 6 2 22 43" xfId="9439"/>
    <cellStyle name="常规 6 2 22 44" xfId="9440"/>
    <cellStyle name="常规 6 2 22 45" xfId="9441"/>
    <cellStyle name="常规 6 2 22 46" xfId="9442"/>
    <cellStyle name="常规 6 2 22 47" xfId="9443"/>
    <cellStyle name="常规 6 2 22 48" xfId="9444"/>
    <cellStyle name="常规 6 2 22 49" xfId="9445"/>
    <cellStyle name="常规 6 2 22 5" xfId="9446"/>
    <cellStyle name="常规 6 2 22 50" xfId="9447"/>
    <cellStyle name="常规 6 2 22 51" xfId="9448"/>
    <cellStyle name="常规 6 2 22 52" xfId="9449"/>
    <cellStyle name="常规 6 2 22 53" xfId="9450"/>
    <cellStyle name="常规 6 2 22 54" xfId="9451"/>
    <cellStyle name="常规 6 2 22 55" xfId="9452"/>
    <cellStyle name="常规 6 2 22 56" xfId="9453"/>
    <cellStyle name="常规 6 2 22 57" xfId="9454"/>
    <cellStyle name="常规 6 2 22 58" xfId="9455"/>
    <cellStyle name="常规 6 2 22 59" xfId="9456"/>
    <cellStyle name="常规 6 2 22 6" xfId="9457"/>
    <cellStyle name="常规 6 2 22 60" xfId="9458"/>
    <cellStyle name="常规 6 2 22 61" xfId="9459"/>
    <cellStyle name="常规 6 2 22 62" xfId="9460"/>
    <cellStyle name="常规 6 2 22 63" xfId="9461"/>
    <cellStyle name="常规 6 2 22 64" xfId="9462"/>
    <cellStyle name="常规 6 2 22 65" xfId="9463"/>
    <cellStyle name="常规 6 2 22 66" xfId="9464"/>
    <cellStyle name="常规 6 2 22 67" xfId="9465"/>
    <cellStyle name="常规 6 2 22 68" xfId="9466"/>
    <cellStyle name="常规 6 2 22 69" xfId="9467"/>
    <cellStyle name="常规 6 2 22 7" xfId="9468"/>
    <cellStyle name="常规 6 2 22 70" xfId="9469"/>
    <cellStyle name="常规 6 2 22 71" xfId="9470"/>
    <cellStyle name="常规 6 2 22 72" xfId="9471"/>
    <cellStyle name="常规 6 2 22 73" xfId="9472"/>
    <cellStyle name="常规 6 2 22 74" xfId="9473"/>
    <cellStyle name="常规 6 2 22 75" xfId="9474"/>
    <cellStyle name="常规 6 2 22 76" xfId="9475"/>
    <cellStyle name="常规 6 2 22 77" xfId="9476"/>
    <cellStyle name="常规 6 2 22 78" xfId="9477"/>
    <cellStyle name="常规 6 2 22 79" xfId="9478"/>
    <cellStyle name="常规 6 2 22 8" xfId="9479"/>
    <cellStyle name="常规 6 2 22 80" xfId="9480"/>
    <cellStyle name="常规 6 2 22 9" xfId="9481"/>
    <cellStyle name="常规 6 2 23" xfId="9482"/>
    <cellStyle name="常规 6 2 23 10" xfId="9483"/>
    <cellStyle name="常规 6 2 23 11" xfId="9484"/>
    <cellStyle name="常规 6 2 23 12" xfId="9485"/>
    <cellStyle name="常规 6 2 23 13" xfId="9486"/>
    <cellStyle name="常规 6 2 23 14" xfId="9487"/>
    <cellStyle name="常规 6 2 23 15" xfId="9488"/>
    <cellStyle name="常规 6 2 23 16" xfId="9489"/>
    <cellStyle name="常规 6 2 23 17" xfId="9490"/>
    <cellStyle name="常规 6 2 23 18" xfId="9491"/>
    <cellStyle name="常规 6 2 23 19" xfId="9492"/>
    <cellStyle name="常规 6 2 23 2" xfId="9493"/>
    <cellStyle name="常规 6 2 23 20" xfId="9494"/>
    <cellStyle name="常规 6 2 23 21" xfId="9495"/>
    <cellStyle name="常规 6 2 23 22" xfId="9496"/>
    <cellStyle name="常规 6 2 23 23" xfId="9497"/>
    <cellStyle name="常规 6 2 23 24" xfId="9498"/>
    <cellStyle name="常规 6 2 23 25" xfId="9499"/>
    <cellStyle name="常规 6 2 23 26" xfId="9500"/>
    <cellStyle name="常规 6 2 23 27" xfId="9501"/>
    <cellStyle name="常规 6 2 23 28" xfId="9502"/>
    <cellStyle name="常规 6 2 23 29" xfId="9503"/>
    <cellStyle name="常规 6 2 23 3" xfId="9504"/>
    <cellStyle name="常规 6 2 23 30" xfId="9505"/>
    <cellStyle name="常规 6 2 23 31" xfId="9506"/>
    <cellStyle name="常规 6 2 23 32" xfId="9507"/>
    <cellStyle name="常规 6 2 23 33" xfId="9508"/>
    <cellStyle name="常规 6 2 23 34" xfId="9509"/>
    <cellStyle name="常规 6 2 23 35" xfId="9510"/>
    <cellStyle name="常规 6 2 23 36" xfId="9511"/>
    <cellStyle name="常规 6 2 23 37" xfId="9512"/>
    <cellStyle name="常规 6 2 23 38" xfId="9513"/>
    <cellStyle name="常规 6 2 23 39" xfId="9514"/>
    <cellStyle name="常规 6 2 23 4" xfId="9515"/>
    <cellStyle name="常规 6 2 23 40" xfId="9516"/>
    <cellStyle name="常规 6 2 23 41" xfId="9517"/>
    <cellStyle name="常规 6 2 23 42" xfId="9518"/>
    <cellStyle name="常规 6 2 23 43" xfId="9519"/>
    <cellStyle name="常规 6 2 23 44" xfId="9520"/>
    <cellStyle name="常规 6 2 23 45" xfId="9521"/>
    <cellStyle name="常规 6 2 23 46" xfId="9522"/>
    <cellStyle name="常规 6 2 23 47" xfId="9523"/>
    <cellStyle name="常规 6 2 23 48" xfId="9524"/>
    <cellStyle name="常规 6 2 23 49" xfId="9525"/>
    <cellStyle name="常规 6 2 23 5" xfId="9526"/>
    <cellStyle name="常规 6 2 23 50" xfId="9527"/>
    <cellStyle name="常规 6 2 23 51" xfId="9528"/>
    <cellStyle name="常规 6 2 23 52" xfId="9529"/>
    <cellStyle name="常规 6 2 23 53" xfId="9530"/>
    <cellStyle name="常规 6 2 23 54" xfId="9531"/>
    <cellStyle name="常规 6 2 23 55" xfId="9532"/>
    <cellStyle name="常规 6 2 23 56" xfId="9533"/>
    <cellStyle name="常规 6 2 23 57" xfId="9534"/>
    <cellStyle name="常规 6 2 23 58" xfId="9535"/>
    <cellStyle name="常规 6 2 23 59" xfId="9536"/>
    <cellStyle name="常规 6 2 23 6" xfId="9537"/>
    <cellStyle name="常规 6 2 23 60" xfId="9538"/>
    <cellStyle name="常规 6 2 23 61" xfId="9539"/>
    <cellStyle name="常规 6 2 23 62" xfId="9540"/>
    <cellStyle name="常规 6 2 23 63" xfId="9541"/>
    <cellStyle name="常规 6 2 23 64" xfId="9542"/>
    <cellStyle name="常规 6 2 23 65" xfId="9543"/>
    <cellStyle name="常规 6 2 23 66" xfId="9544"/>
    <cellStyle name="常规 6 2 23 67" xfId="9545"/>
    <cellStyle name="常规 6 2 23 68" xfId="9546"/>
    <cellStyle name="常规 6 2 23 69" xfId="9547"/>
    <cellStyle name="常规 6 2 23 7" xfId="9548"/>
    <cellStyle name="常规 6 2 23 70" xfId="9549"/>
    <cellStyle name="常规 6 2 23 71" xfId="9550"/>
    <cellStyle name="常规 6 2 23 72" xfId="9551"/>
    <cellStyle name="常规 6 2 23 73" xfId="9552"/>
    <cellStyle name="常规 6 2 23 74" xfId="9553"/>
    <cellStyle name="常规 6 2 23 75" xfId="9554"/>
    <cellStyle name="常规 6 2 23 76" xfId="9555"/>
    <cellStyle name="常规 6 2 23 77" xfId="9556"/>
    <cellStyle name="常规 6 2 23 78" xfId="9557"/>
    <cellStyle name="常规 6 2 23 79" xfId="9558"/>
    <cellStyle name="常规 6 2 23 8" xfId="9559"/>
    <cellStyle name="常规 6 2 23 80" xfId="9560"/>
    <cellStyle name="常规 6 2 23 9" xfId="9561"/>
    <cellStyle name="常规 6 2 24" xfId="9562"/>
    <cellStyle name="常规 6 2 24 10" xfId="9563"/>
    <cellStyle name="常规 6 2 24 11" xfId="9564"/>
    <cellStyle name="常规 6 2 24 12" xfId="9565"/>
    <cellStyle name="常规 6 2 24 13" xfId="9566"/>
    <cellStyle name="常规 6 2 24 14" xfId="9567"/>
    <cellStyle name="常规 6 2 24 15" xfId="9568"/>
    <cellStyle name="常规 6 2 24 16" xfId="9569"/>
    <cellStyle name="常规 6 2 24 17" xfId="9570"/>
    <cellStyle name="常规 6 2 24 18" xfId="9571"/>
    <cellStyle name="常规 6 2 24 19" xfId="9572"/>
    <cellStyle name="常规 6 2 24 2" xfId="9573"/>
    <cellStyle name="常规 6 2 24 20" xfId="9574"/>
    <cellStyle name="常规 6 2 24 21" xfId="9575"/>
    <cellStyle name="常规 6 2 24 22" xfId="9576"/>
    <cellStyle name="常规 6 2 24 23" xfId="9577"/>
    <cellStyle name="常规 6 2 24 24" xfId="9578"/>
    <cellStyle name="常规 6 2 24 25" xfId="9579"/>
    <cellStyle name="常规 6 2 24 26" xfId="9580"/>
    <cellStyle name="常规 6 2 24 27" xfId="9581"/>
    <cellStyle name="常规 6 2 24 28" xfId="9582"/>
    <cellStyle name="常规 6 2 24 29" xfId="9583"/>
    <cellStyle name="常规 6 2 24 3" xfId="9584"/>
    <cellStyle name="常规 6 2 24 30" xfId="9585"/>
    <cellStyle name="常规 6 2 24 31" xfId="9586"/>
    <cellStyle name="常规 6 2 24 32" xfId="9587"/>
    <cellStyle name="常规 6 2 24 33" xfId="9588"/>
    <cellStyle name="常规 6 2 24 34" xfId="9589"/>
    <cellStyle name="常规 6 2 24 35" xfId="9590"/>
    <cellStyle name="常规 6 2 24 36" xfId="9591"/>
    <cellStyle name="常规 6 2 24 37" xfId="9592"/>
    <cellStyle name="常规 6 2 24 38" xfId="9593"/>
    <cellStyle name="常规 6 2 24 39" xfId="9594"/>
    <cellStyle name="常规 6 2 24 4" xfId="9595"/>
    <cellStyle name="常规 6 2 24 40" xfId="9596"/>
    <cellStyle name="常规 6 2 24 41" xfId="9597"/>
    <cellStyle name="常规 6 2 24 42" xfId="9598"/>
    <cellStyle name="常规 6 2 24 43" xfId="9599"/>
    <cellStyle name="常规 6 2 24 44" xfId="9600"/>
    <cellStyle name="常规 6 2 24 45" xfId="9601"/>
    <cellStyle name="常规 6 2 24 46" xfId="9602"/>
    <cellStyle name="常规 6 2 24 47" xfId="9603"/>
    <cellStyle name="常规 6 2 24 48" xfId="9604"/>
    <cellStyle name="常规 6 2 24 49" xfId="9605"/>
    <cellStyle name="常规 6 2 24 5" xfId="9606"/>
    <cellStyle name="常规 6 2 24 50" xfId="9607"/>
    <cellStyle name="常规 6 2 24 51" xfId="9608"/>
    <cellStyle name="常规 6 2 24 52" xfId="9609"/>
    <cellStyle name="常规 6 2 24 53" xfId="9610"/>
    <cellStyle name="常规 6 2 24 54" xfId="9611"/>
    <cellStyle name="常规 6 2 24 55" xfId="9612"/>
    <cellStyle name="常规 6 2 24 56" xfId="9613"/>
    <cellStyle name="常规 6 2 24 57" xfId="9614"/>
    <cellStyle name="常规 6 2 24 58" xfId="9615"/>
    <cellStyle name="常规 6 2 24 59" xfId="9616"/>
    <cellStyle name="常规 6 2 24 6" xfId="9617"/>
    <cellStyle name="常规 6 2 24 60" xfId="9618"/>
    <cellStyle name="常规 6 2 24 61" xfId="9619"/>
    <cellStyle name="常规 6 2 24 62" xfId="9620"/>
    <cellStyle name="常规 6 2 24 63" xfId="9621"/>
    <cellStyle name="常规 6 2 24 64" xfId="9622"/>
    <cellStyle name="常规 6 2 24 65" xfId="9623"/>
    <cellStyle name="常规 6 2 24 66" xfId="9624"/>
    <cellStyle name="常规 6 2 24 67" xfId="9625"/>
    <cellStyle name="常规 6 2 24 68" xfId="9626"/>
    <cellStyle name="常规 6 2 24 69" xfId="9627"/>
    <cellStyle name="常规 6 2 24 7" xfId="9628"/>
    <cellStyle name="常规 6 2 24 70" xfId="9629"/>
    <cellStyle name="常规 6 2 24 71" xfId="9630"/>
    <cellStyle name="常规 6 2 24 72" xfId="9631"/>
    <cellStyle name="常规 6 2 24 73" xfId="9632"/>
    <cellStyle name="常规 6 2 24 74" xfId="9633"/>
    <cellStyle name="常规 6 2 24 75" xfId="9634"/>
    <cellStyle name="常规 6 2 24 76" xfId="9635"/>
    <cellStyle name="常规 6 2 24 77" xfId="9636"/>
    <cellStyle name="常规 6 2 24 78" xfId="9637"/>
    <cellStyle name="常规 6 2 24 79" xfId="9638"/>
    <cellStyle name="常规 6 2 24 8" xfId="9639"/>
    <cellStyle name="常规 6 2 24 80" xfId="9640"/>
    <cellStyle name="常规 6 2 24 9" xfId="9641"/>
    <cellStyle name="常规 6 2 25" xfId="9642"/>
    <cellStyle name="常规 6 2 25 10" xfId="9643"/>
    <cellStyle name="常规 6 2 25 11" xfId="9644"/>
    <cellStyle name="常规 6 2 25 12" xfId="9645"/>
    <cellStyle name="常规 6 2 25 13" xfId="9646"/>
    <cellStyle name="常规 6 2 25 14" xfId="9647"/>
    <cellStyle name="常规 6 2 25 15" xfId="9648"/>
    <cellStyle name="常规 6 2 25 16" xfId="9649"/>
    <cellStyle name="常规 6 2 25 17" xfId="9650"/>
    <cellStyle name="常规 6 2 25 18" xfId="9651"/>
    <cellStyle name="常规 6 2 25 19" xfId="9652"/>
    <cellStyle name="常规 6 2 25 2" xfId="9653"/>
    <cellStyle name="常规 6 2 25 20" xfId="9654"/>
    <cellStyle name="常规 6 2 25 21" xfId="9655"/>
    <cellStyle name="常规 6 2 25 22" xfId="9656"/>
    <cellStyle name="常规 6 2 25 23" xfId="9657"/>
    <cellStyle name="常规 6 2 25 24" xfId="9658"/>
    <cellStyle name="常规 6 2 25 25" xfId="9659"/>
    <cellStyle name="常规 6 2 25 26" xfId="9660"/>
    <cellStyle name="常规 6 2 25 27" xfId="9661"/>
    <cellStyle name="常规 6 2 25 28" xfId="9662"/>
    <cellStyle name="常规 6 2 25 29" xfId="9663"/>
    <cellStyle name="常规 6 2 25 3" xfId="9664"/>
    <cellStyle name="常规 6 2 25 30" xfId="9665"/>
    <cellStyle name="常规 6 2 25 31" xfId="9666"/>
    <cellStyle name="常规 6 2 25 32" xfId="9667"/>
    <cellStyle name="常规 6 2 25 33" xfId="9668"/>
    <cellStyle name="常规 6 2 25 34" xfId="9669"/>
    <cellStyle name="常规 6 2 25 35" xfId="9670"/>
    <cellStyle name="常规 6 2 25 36" xfId="9671"/>
    <cellStyle name="常规 6 2 25 37" xfId="9672"/>
    <cellStyle name="常规 6 2 25 38" xfId="9673"/>
    <cellStyle name="常规 6 2 25 39" xfId="9674"/>
    <cellStyle name="常规 6 2 25 4" xfId="9675"/>
    <cellStyle name="常规 6 2 25 40" xfId="9676"/>
    <cellStyle name="常规 6 2 25 41" xfId="9677"/>
    <cellStyle name="常规 6 2 25 42" xfId="9678"/>
    <cellStyle name="常规 6 2 25 43" xfId="9679"/>
    <cellStyle name="常规 6 2 25 44" xfId="9680"/>
    <cellStyle name="常规 6 2 25 45" xfId="9681"/>
    <cellStyle name="常规 6 2 25 46" xfId="9682"/>
    <cellStyle name="常规 6 2 25 47" xfId="9683"/>
    <cellStyle name="常规 6 2 25 48" xfId="9684"/>
    <cellStyle name="常规 6 2 25 49" xfId="9685"/>
    <cellStyle name="常规 6 2 25 5" xfId="9686"/>
    <cellStyle name="常规 6 2 25 50" xfId="9687"/>
    <cellStyle name="常规 6 2 25 51" xfId="9688"/>
    <cellStyle name="常规 6 2 25 52" xfId="9689"/>
    <cellStyle name="常规 6 2 25 53" xfId="9690"/>
    <cellStyle name="常规 6 2 25 54" xfId="9691"/>
    <cellStyle name="常规 6 2 25 55" xfId="9692"/>
    <cellStyle name="常规 6 2 25 56" xfId="9693"/>
    <cellStyle name="常规 6 2 25 57" xfId="9694"/>
    <cellStyle name="常规 6 2 25 58" xfId="9695"/>
    <cellStyle name="常规 6 2 25 59" xfId="9696"/>
    <cellStyle name="常规 6 2 25 6" xfId="9697"/>
    <cellStyle name="常规 6 2 25 60" xfId="9698"/>
    <cellStyle name="常规 6 2 25 61" xfId="9699"/>
    <cellStyle name="常规 6 2 25 62" xfId="9700"/>
    <cellStyle name="常规 6 2 25 63" xfId="9701"/>
    <cellStyle name="常规 6 2 25 64" xfId="9702"/>
    <cellStyle name="常规 6 2 25 65" xfId="9703"/>
    <cellStyle name="常规 6 2 25 66" xfId="9704"/>
    <cellStyle name="常规 6 2 25 67" xfId="9705"/>
    <cellStyle name="常规 6 2 25 68" xfId="9706"/>
    <cellStyle name="常规 6 2 25 69" xfId="9707"/>
    <cellStyle name="常规 6 2 25 7" xfId="9708"/>
    <cellStyle name="常规 6 2 25 70" xfId="9709"/>
    <cellStyle name="常规 6 2 25 71" xfId="9710"/>
    <cellStyle name="常规 6 2 25 72" xfId="9711"/>
    <cellStyle name="常规 6 2 25 73" xfId="9712"/>
    <cellStyle name="常规 6 2 25 74" xfId="9713"/>
    <cellStyle name="常规 6 2 25 75" xfId="9714"/>
    <cellStyle name="常规 6 2 25 76" xfId="9715"/>
    <cellStyle name="常规 6 2 25 77" xfId="9716"/>
    <cellStyle name="常规 6 2 25 78" xfId="9717"/>
    <cellStyle name="常规 6 2 25 79" xfId="9718"/>
    <cellStyle name="常规 6 2 25 8" xfId="9719"/>
    <cellStyle name="常规 6 2 25 80" xfId="9720"/>
    <cellStyle name="常规 6 2 25 9" xfId="9721"/>
    <cellStyle name="常规 6 2 26" xfId="9722"/>
    <cellStyle name="常规 6 2 26 10" xfId="9723"/>
    <cellStyle name="常规 6 2 26 11" xfId="9724"/>
    <cellStyle name="常规 6 2 26 12" xfId="9725"/>
    <cellStyle name="常规 6 2 26 13" xfId="9726"/>
    <cellStyle name="常规 6 2 26 14" xfId="9727"/>
    <cellStyle name="常规 6 2 26 15" xfId="9728"/>
    <cellStyle name="常规 6 2 26 16" xfId="9729"/>
    <cellStyle name="常规 6 2 26 17" xfId="9730"/>
    <cellStyle name="常规 6 2 26 18" xfId="9731"/>
    <cellStyle name="常规 6 2 26 19" xfId="9732"/>
    <cellStyle name="常规 6 2 26 2" xfId="9733"/>
    <cellStyle name="常规 6 2 26 20" xfId="9734"/>
    <cellStyle name="常规 6 2 26 21" xfId="9735"/>
    <cellStyle name="常规 6 2 26 22" xfId="9736"/>
    <cellStyle name="常规 6 2 26 23" xfId="9737"/>
    <cellStyle name="常规 6 2 26 24" xfId="9738"/>
    <cellStyle name="常规 6 2 26 25" xfId="9739"/>
    <cellStyle name="常规 6 2 26 26" xfId="9740"/>
    <cellStyle name="常规 6 2 26 27" xfId="9741"/>
    <cellStyle name="常规 6 2 26 28" xfId="9742"/>
    <cellStyle name="常规 6 2 26 29" xfId="9743"/>
    <cellStyle name="常规 6 2 26 3" xfId="9744"/>
    <cellStyle name="常规 6 2 26 30" xfId="9745"/>
    <cellStyle name="常规 6 2 26 31" xfId="9746"/>
    <cellStyle name="常规 6 2 26 32" xfId="9747"/>
    <cellStyle name="常规 6 2 26 33" xfId="9748"/>
    <cellStyle name="常规 6 2 26 34" xfId="9749"/>
    <cellStyle name="常规 6 2 26 35" xfId="9750"/>
    <cellStyle name="常规 6 2 26 36" xfId="9751"/>
    <cellStyle name="常规 6 2 26 37" xfId="9752"/>
    <cellStyle name="常规 6 2 26 38" xfId="9753"/>
    <cellStyle name="常规 6 2 26 39" xfId="9754"/>
    <cellStyle name="常规 6 2 26 4" xfId="9755"/>
    <cellStyle name="常规 6 2 26 40" xfId="9756"/>
    <cellStyle name="常规 6 2 26 41" xfId="9757"/>
    <cellStyle name="常规 6 2 26 42" xfId="9758"/>
    <cellStyle name="常规 6 2 26 43" xfId="9759"/>
    <cellStyle name="常规 6 2 26 44" xfId="9760"/>
    <cellStyle name="常规 6 2 26 45" xfId="9761"/>
    <cellStyle name="常规 6 2 26 46" xfId="9762"/>
    <cellStyle name="常规 6 2 26 47" xfId="9763"/>
    <cellStyle name="常规 6 2 26 48" xfId="9764"/>
    <cellStyle name="常规 6 2 26 49" xfId="9765"/>
    <cellStyle name="常规 6 2 26 5" xfId="9766"/>
    <cellStyle name="常规 6 2 26 50" xfId="9767"/>
    <cellStyle name="常规 6 2 26 51" xfId="9768"/>
    <cellStyle name="常规 6 2 26 52" xfId="9769"/>
    <cellStyle name="常规 6 2 26 53" xfId="9770"/>
    <cellStyle name="常规 6 2 26 54" xfId="9771"/>
    <cellStyle name="常规 6 2 26 55" xfId="9772"/>
    <cellStyle name="常规 6 2 26 56" xfId="9773"/>
    <cellStyle name="常规 6 2 26 57" xfId="9774"/>
    <cellStyle name="常规 6 2 26 58" xfId="9775"/>
    <cellStyle name="常规 6 2 26 59" xfId="9776"/>
    <cellStyle name="常规 6 2 26 6" xfId="9777"/>
    <cellStyle name="常规 6 2 26 60" xfId="9778"/>
    <cellStyle name="常规 6 2 26 61" xfId="9779"/>
    <cellStyle name="常规 6 2 26 62" xfId="9780"/>
    <cellStyle name="常规 6 2 26 63" xfId="9781"/>
    <cellStyle name="常规 6 2 26 64" xfId="9782"/>
    <cellStyle name="常规 6 2 26 65" xfId="9783"/>
    <cellStyle name="常规 6 2 26 66" xfId="9784"/>
    <cellStyle name="常规 6 2 26 67" xfId="9785"/>
    <cellStyle name="常规 6 2 26 68" xfId="9786"/>
    <cellStyle name="常规 6 2 26 69" xfId="9787"/>
    <cellStyle name="常规 6 2 26 7" xfId="9788"/>
    <cellStyle name="常规 6 2 26 70" xfId="9789"/>
    <cellStyle name="常规 6 2 26 71" xfId="9790"/>
    <cellStyle name="常规 6 2 26 72" xfId="9791"/>
    <cellStyle name="常规 6 2 26 73" xfId="9792"/>
    <cellStyle name="常规 6 2 26 74" xfId="9793"/>
    <cellStyle name="常规 6 2 26 75" xfId="9794"/>
    <cellStyle name="常规 6 2 26 76" xfId="9795"/>
    <cellStyle name="常规 6 2 26 77" xfId="9796"/>
    <cellStyle name="常规 6 2 26 78" xfId="9797"/>
    <cellStyle name="常规 6 2 26 79" xfId="9798"/>
    <cellStyle name="常规 6 2 26 8" xfId="9799"/>
    <cellStyle name="常规 6 2 26 80" xfId="9800"/>
    <cellStyle name="常规 6 2 26 9" xfId="9801"/>
    <cellStyle name="常规 6 2 27" xfId="9802"/>
    <cellStyle name="常规 6 2 27 10" xfId="9803"/>
    <cellStyle name="常规 6 2 27 11" xfId="9804"/>
    <cellStyle name="常规 6 2 27 12" xfId="9805"/>
    <cellStyle name="常规 6 2 27 13" xfId="9806"/>
    <cellStyle name="常规 6 2 27 14" xfId="9807"/>
    <cellStyle name="常规 6 2 27 15" xfId="9808"/>
    <cellStyle name="常规 6 2 27 16" xfId="9809"/>
    <cellStyle name="常规 6 2 27 17" xfId="9810"/>
    <cellStyle name="常规 6 2 27 18" xfId="9811"/>
    <cellStyle name="常规 6 2 27 19" xfId="9812"/>
    <cellStyle name="常规 6 2 27 2" xfId="9813"/>
    <cellStyle name="常规 6 2 27 20" xfId="9814"/>
    <cellStyle name="常规 6 2 27 21" xfId="9815"/>
    <cellStyle name="常规 6 2 27 22" xfId="9816"/>
    <cellStyle name="常规 6 2 27 23" xfId="9817"/>
    <cellStyle name="常规 6 2 27 24" xfId="9818"/>
    <cellStyle name="常规 6 2 27 25" xfId="9819"/>
    <cellStyle name="常规 6 2 27 26" xfId="9820"/>
    <cellStyle name="常规 6 2 27 27" xfId="9821"/>
    <cellStyle name="常规 6 2 27 28" xfId="9822"/>
    <cellStyle name="常规 6 2 27 29" xfId="9823"/>
    <cellStyle name="常规 6 2 27 3" xfId="9824"/>
    <cellStyle name="常规 6 2 27 30" xfId="9825"/>
    <cellStyle name="常规 6 2 27 31" xfId="9826"/>
    <cellStyle name="常规 6 2 27 32" xfId="9827"/>
    <cellStyle name="常规 6 2 27 33" xfId="9828"/>
    <cellStyle name="常规 6 2 27 34" xfId="9829"/>
    <cellStyle name="常规 6 2 27 35" xfId="9830"/>
    <cellStyle name="常规 6 2 27 36" xfId="9831"/>
    <cellStyle name="常规 6 2 27 37" xfId="9832"/>
    <cellStyle name="常规 6 2 27 38" xfId="9833"/>
    <cellStyle name="常规 6 2 27 39" xfId="9834"/>
    <cellStyle name="常规 6 2 27 4" xfId="9835"/>
    <cellStyle name="常规 6 2 27 40" xfId="9836"/>
    <cellStyle name="常规 6 2 27 41" xfId="9837"/>
    <cellStyle name="常规 6 2 27 42" xfId="9838"/>
    <cellStyle name="常规 6 2 27 43" xfId="9839"/>
    <cellStyle name="常规 6 2 27 44" xfId="9840"/>
    <cellStyle name="常规 6 2 27 45" xfId="9841"/>
    <cellStyle name="常规 6 2 27 46" xfId="9842"/>
    <cellStyle name="常规 6 2 27 47" xfId="9843"/>
    <cellStyle name="常规 6 2 27 48" xfId="9844"/>
    <cellStyle name="常规 6 2 27 49" xfId="9845"/>
    <cellStyle name="常规 6 2 27 5" xfId="9846"/>
    <cellStyle name="常规 6 2 27 50" xfId="9847"/>
    <cellStyle name="常规 6 2 27 51" xfId="9848"/>
    <cellStyle name="常规 6 2 27 52" xfId="9849"/>
    <cellStyle name="常规 6 2 27 53" xfId="9850"/>
    <cellStyle name="常规 6 2 27 54" xfId="9851"/>
    <cellStyle name="常规 6 2 27 55" xfId="9852"/>
    <cellStyle name="常规 6 2 27 56" xfId="9853"/>
    <cellStyle name="常规 6 2 27 57" xfId="9854"/>
    <cellStyle name="常规 6 2 27 58" xfId="9855"/>
    <cellStyle name="常规 6 2 27 59" xfId="9856"/>
    <cellStyle name="常规 6 2 27 6" xfId="9857"/>
    <cellStyle name="常规 6 2 27 60" xfId="9858"/>
    <cellStyle name="常规 6 2 27 61" xfId="9859"/>
    <cellStyle name="常规 6 2 27 62" xfId="9860"/>
    <cellStyle name="常规 6 2 27 63" xfId="9861"/>
    <cellStyle name="常规 6 2 27 64" xfId="9862"/>
    <cellStyle name="常规 6 2 27 65" xfId="9863"/>
    <cellStyle name="常规 6 2 27 66" xfId="9864"/>
    <cellStyle name="常规 6 2 27 67" xfId="9865"/>
    <cellStyle name="常规 6 2 27 68" xfId="9866"/>
    <cellStyle name="常规 6 2 27 69" xfId="9867"/>
    <cellStyle name="常规 6 2 27 7" xfId="9868"/>
    <cellStyle name="常规 6 2 27 70" xfId="9869"/>
    <cellStyle name="常规 6 2 27 71" xfId="9870"/>
    <cellStyle name="常规 6 2 27 72" xfId="9871"/>
    <cellStyle name="常规 6 2 27 73" xfId="9872"/>
    <cellStyle name="常规 6 2 27 74" xfId="9873"/>
    <cellStyle name="常规 6 2 27 75" xfId="9874"/>
    <cellStyle name="常规 6 2 27 76" xfId="9875"/>
    <cellStyle name="常规 6 2 27 77" xfId="9876"/>
    <cellStyle name="常规 6 2 27 78" xfId="9877"/>
    <cellStyle name="常规 6 2 27 79" xfId="9878"/>
    <cellStyle name="常规 6 2 27 8" xfId="9879"/>
    <cellStyle name="常规 6 2 27 80" xfId="9880"/>
    <cellStyle name="常规 6 2 27 9" xfId="9881"/>
    <cellStyle name="常规 6 2 28" xfId="9882"/>
    <cellStyle name="常规 6 2 28 10" xfId="9883"/>
    <cellStyle name="常规 6 2 28 11" xfId="9884"/>
    <cellStyle name="常规 6 2 28 12" xfId="9885"/>
    <cellStyle name="常规 6 2 28 13" xfId="9886"/>
    <cellStyle name="常规 6 2 28 14" xfId="9887"/>
    <cellStyle name="常规 6 2 28 15" xfId="9888"/>
    <cellStyle name="常规 6 2 28 16" xfId="9889"/>
    <cellStyle name="常规 6 2 28 17" xfId="9890"/>
    <cellStyle name="常规 6 2 28 18" xfId="9891"/>
    <cellStyle name="常规 6 2 28 19" xfId="9892"/>
    <cellStyle name="常规 6 2 28 2" xfId="9893"/>
    <cellStyle name="常规 6 2 28 20" xfId="9894"/>
    <cellStyle name="常规 6 2 28 21" xfId="9895"/>
    <cellStyle name="常规 6 2 28 22" xfId="9896"/>
    <cellStyle name="常规 6 2 28 23" xfId="9897"/>
    <cellStyle name="常规 6 2 28 24" xfId="9898"/>
    <cellStyle name="常规 6 2 28 25" xfId="9899"/>
    <cellStyle name="常规 6 2 28 26" xfId="9900"/>
    <cellStyle name="常规 6 2 28 27" xfId="9901"/>
    <cellStyle name="常规 6 2 28 28" xfId="9902"/>
    <cellStyle name="常规 6 2 28 29" xfId="9903"/>
    <cellStyle name="常规 6 2 28 3" xfId="9904"/>
    <cellStyle name="常规 6 2 28 30" xfId="9905"/>
    <cellStyle name="常规 6 2 28 31" xfId="9906"/>
    <cellStyle name="常规 6 2 28 32" xfId="9907"/>
    <cellStyle name="常规 6 2 28 33" xfId="9908"/>
    <cellStyle name="常规 6 2 28 34" xfId="9909"/>
    <cellStyle name="常规 6 2 28 35" xfId="9910"/>
    <cellStyle name="常规 6 2 28 36" xfId="9911"/>
    <cellStyle name="常规 6 2 28 37" xfId="9912"/>
    <cellStyle name="常规 6 2 28 38" xfId="9913"/>
    <cellStyle name="常规 6 2 28 39" xfId="9914"/>
    <cellStyle name="常规 6 2 28 4" xfId="9915"/>
    <cellStyle name="常规 6 2 28 40" xfId="9916"/>
    <cellStyle name="常规 6 2 28 41" xfId="9917"/>
    <cellStyle name="常规 6 2 28 42" xfId="9918"/>
    <cellStyle name="常规 6 2 28 43" xfId="9919"/>
    <cellStyle name="常规 6 2 28 44" xfId="9920"/>
    <cellStyle name="常规 6 2 28 45" xfId="9921"/>
    <cellStyle name="常规 6 2 28 46" xfId="9922"/>
    <cellStyle name="常规 6 2 28 47" xfId="9923"/>
    <cellStyle name="常规 6 2 28 48" xfId="9924"/>
    <cellStyle name="常规 6 2 28 49" xfId="9925"/>
    <cellStyle name="常规 6 2 28 5" xfId="9926"/>
    <cellStyle name="常规 6 2 28 50" xfId="9927"/>
    <cellStyle name="常规 6 2 28 51" xfId="9928"/>
    <cellStyle name="常规 6 2 28 52" xfId="9929"/>
    <cellStyle name="常规 6 2 28 53" xfId="9930"/>
    <cellStyle name="常规 6 2 28 54" xfId="9931"/>
    <cellStyle name="常规 6 2 28 55" xfId="9932"/>
    <cellStyle name="常规 6 2 28 56" xfId="9933"/>
    <cellStyle name="常规 6 2 28 57" xfId="9934"/>
    <cellStyle name="常规 6 2 28 58" xfId="9935"/>
    <cellStyle name="常规 6 2 28 59" xfId="9936"/>
    <cellStyle name="常规 6 2 28 6" xfId="9937"/>
    <cellStyle name="常规 6 2 28 60" xfId="9938"/>
    <cellStyle name="常规 6 2 28 61" xfId="9939"/>
    <cellStyle name="常规 6 2 28 62" xfId="9940"/>
    <cellStyle name="常规 6 2 28 63" xfId="9941"/>
    <cellStyle name="常规 6 2 28 64" xfId="9942"/>
    <cellStyle name="常规 6 2 28 65" xfId="9943"/>
    <cellStyle name="常规 6 2 28 66" xfId="9944"/>
    <cellStyle name="常规 6 2 28 67" xfId="9945"/>
    <cellStyle name="常规 6 2 28 68" xfId="9946"/>
    <cellStyle name="常规 6 2 28 69" xfId="9947"/>
    <cellStyle name="常规 6 2 28 7" xfId="9948"/>
    <cellStyle name="常规 6 2 28 70" xfId="9949"/>
    <cellStyle name="常规 6 2 28 71" xfId="9950"/>
    <cellStyle name="常规 6 2 28 72" xfId="9951"/>
    <cellStyle name="常规 6 2 28 73" xfId="9952"/>
    <cellStyle name="常规 6 2 28 74" xfId="9953"/>
    <cellStyle name="常规 6 2 28 75" xfId="9954"/>
    <cellStyle name="常规 6 2 28 76" xfId="9955"/>
    <cellStyle name="常规 6 2 28 77" xfId="9956"/>
    <cellStyle name="常规 6 2 28 78" xfId="9957"/>
    <cellStyle name="常规 6 2 28 79" xfId="9958"/>
    <cellStyle name="常规 6 2 28 8" xfId="9959"/>
    <cellStyle name="常规 6 2 28 80" xfId="9960"/>
    <cellStyle name="常规 6 2 28 9" xfId="9961"/>
    <cellStyle name="常规 6 2 3" xfId="9962"/>
    <cellStyle name="常规 6 2 3 10" xfId="9963"/>
    <cellStyle name="常规 6 2 3 11" xfId="9964"/>
    <cellStyle name="常规 6 2 3 12" xfId="9965"/>
    <cellStyle name="常规 6 2 3 13" xfId="9966"/>
    <cellStyle name="常规 6 2 3 14" xfId="9967"/>
    <cellStyle name="常规 6 2 3 15" xfId="9968"/>
    <cellStyle name="常规 6 2 3 16" xfId="9969"/>
    <cellStyle name="常规 6 2 3 17" xfId="9970"/>
    <cellStyle name="常规 6 2 3 18" xfId="9971"/>
    <cellStyle name="常规 6 2 3 19" xfId="9972"/>
    <cellStyle name="常规 6 2 3 2" xfId="9973"/>
    <cellStyle name="常规 6 2 3 20" xfId="9974"/>
    <cellStyle name="常规 6 2 3 21" xfId="9975"/>
    <cellStyle name="常规 6 2 3 22" xfId="9976"/>
    <cellStyle name="常规 6 2 3 23" xfId="9977"/>
    <cellStyle name="常规 6 2 3 24" xfId="9978"/>
    <cellStyle name="常规 6 2 3 25" xfId="9979"/>
    <cellStyle name="常规 6 2 3 26" xfId="9980"/>
    <cellStyle name="常规 6 2 3 27" xfId="9981"/>
    <cellStyle name="常规 6 2 3 28" xfId="9982"/>
    <cellStyle name="常规 6 2 3 29" xfId="9983"/>
    <cellStyle name="常规 6 2 3 3" xfId="9984"/>
    <cellStyle name="常规 6 2 3 30" xfId="9985"/>
    <cellStyle name="常规 6 2 3 31" xfId="9986"/>
    <cellStyle name="常规 6 2 3 32" xfId="9987"/>
    <cellStyle name="常规 6 2 3 33" xfId="9988"/>
    <cellStyle name="常规 6 2 3 34" xfId="9989"/>
    <cellStyle name="常规 6 2 3 35" xfId="9990"/>
    <cellStyle name="常规 6 2 3 36" xfId="9991"/>
    <cellStyle name="常规 6 2 3 37" xfId="9992"/>
    <cellStyle name="常规 6 2 3 38" xfId="9993"/>
    <cellStyle name="常规 6 2 3 39" xfId="9994"/>
    <cellStyle name="常规 6 2 3 4" xfId="9995"/>
    <cellStyle name="常规 6 2 3 40" xfId="9996"/>
    <cellStyle name="常规 6 2 3 41" xfId="9997"/>
    <cellStyle name="常规 6 2 3 42" xfId="9998"/>
    <cellStyle name="常规 6 2 3 43" xfId="9999"/>
    <cellStyle name="常规 6 2 3 44" xfId="10000"/>
    <cellStyle name="常规 6 2 3 45" xfId="10001"/>
    <cellStyle name="常规 6 2 3 46" xfId="10002"/>
    <cellStyle name="常规 6 2 3 47" xfId="10003"/>
    <cellStyle name="常规 6 2 3 48" xfId="10004"/>
    <cellStyle name="常规 6 2 3 49" xfId="10005"/>
    <cellStyle name="常规 6 2 3 5" xfId="10006"/>
    <cellStyle name="常规 6 2 3 50" xfId="10007"/>
    <cellStyle name="常规 6 2 3 51" xfId="10008"/>
    <cellStyle name="常规 6 2 3 52" xfId="10009"/>
    <cellStyle name="常规 6 2 3 53" xfId="10010"/>
    <cellStyle name="常规 6 2 3 54" xfId="10011"/>
    <cellStyle name="常规 6 2 3 55" xfId="10012"/>
    <cellStyle name="常规 6 2 3 56" xfId="10013"/>
    <cellStyle name="常规 6 2 3 57" xfId="10014"/>
    <cellStyle name="常规 6 2 3 58" xfId="10015"/>
    <cellStyle name="常规 6 2 3 59" xfId="10016"/>
    <cellStyle name="常规 6 2 3 6" xfId="10017"/>
    <cellStyle name="常规 6 2 3 60" xfId="10018"/>
    <cellStyle name="常规 6 2 3 61" xfId="10019"/>
    <cellStyle name="常规 6 2 3 62" xfId="10020"/>
    <cellStyle name="常规 6 2 3 63" xfId="10021"/>
    <cellStyle name="常规 6 2 3 64" xfId="10022"/>
    <cellStyle name="常规 6 2 3 65" xfId="10023"/>
    <cellStyle name="常规 6 2 3 66" xfId="10024"/>
    <cellStyle name="常规 6 2 3 67" xfId="10025"/>
    <cellStyle name="常规 6 2 3 68" xfId="10026"/>
    <cellStyle name="常规 6 2 3 69" xfId="10027"/>
    <cellStyle name="常规 6 2 3 7" xfId="10028"/>
    <cellStyle name="常规 6 2 3 70" xfId="10029"/>
    <cellStyle name="常规 6 2 3 71" xfId="10030"/>
    <cellStyle name="常规 6 2 3 72" xfId="10031"/>
    <cellStyle name="常规 6 2 3 73" xfId="10032"/>
    <cellStyle name="常规 6 2 3 74" xfId="10033"/>
    <cellStyle name="常规 6 2 3 75" xfId="10034"/>
    <cellStyle name="常规 6 2 3 76" xfId="10035"/>
    <cellStyle name="常规 6 2 3 77" xfId="10036"/>
    <cellStyle name="常规 6 2 3 78" xfId="10037"/>
    <cellStyle name="常规 6 2 3 79" xfId="10038"/>
    <cellStyle name="常规 6 2 3 8" xfId="10039"/>
    <cellStyle name="常规 6 2 3 80" xfId="10040"/>
    <cellStyle name="常规 6 2 3 9" xfId="10041"/>
    <cellStyle name="常规 6 2 4" xfId="10042"/>
    <cellStyle name="常规 6 2 4 10" xfId="10043"/>
    <cellStyle name="常规 6 2 4 11" xfId="10044"/>
    <cellStyle name="常规 6 2 4 12" xfId="10045"/>
    <cellStyle name="常规 6 2 4 13" xfId="10046"/>
    <cellStyle name="常规 6 2 4 14" xfId="10047"/>
    <cellStyle name="常规 6 2 4 15" xfId="10048"/>
    <cellStyle name="常规 6 2 4 16" xfId="10049"/>
    <cellStyle name="常规 6 2 4 17" xfId="10050"/>
    <cellStyle name="常规 6 2 4 18" xfId="10051"/>
    <cellStyle name="常规 6 2 4 19" xfId="10052"/>
    <cellStyle name="常规 6 2 4 2" xfId="10053"/>
    <cellStyle name="常规 6 2 4 20" xfId="10054"/>
    <cellStyle name="常规 6 2 4 21" xfId="10055"/>
    <cellStyle name="常规 6 2 4 22" xfId="10056"/>
    <cellStyle name="常规 6 2 4 23" xfId="10057"/>
    <cellStyle name="常规 6 2 4 24" xfId="10058"/>
    <cellStyle name="常规 6 2 4 25" xfId="10059"/>
    <cellStyle name="常规 6 2 4 26" xfId="10060"/>
    <cellStyle name="常规 6 2 4 27" xfId="10061"/>
    <cellStyle name="常规 6 2 4 28" xfId="10062"/>
    <cellStyle name="常规 6 2 4 29" xfId="10063"/>
    <cellStyle name="常规 6 2 4 3" xfId="10064"/>
    <cellStyle name="常规 6 2 4 30" xfId="10065"/>
    <cellStyle name="常规 6 2 4 31" xfId="10066"/>
    <cellStyle name="常规 6 2 4 32" xfId="10067"/>
    <cellStyle name="常规 6 2 4 33" xfId="10068"/>
    <cellStyle name="常规 6 2 4 34" xfId="10069"/>
    <cellStyle name="常规 6 2 4 35" xfId="10070"/>
    <cellStyle name="常规 6 2 4 36" xfId="10071"/>
    <cellStyle name="常规 6 2 4 37" xfId="10072"/>
    <cellStyle name="常规 6 2 4 38" xfId="10073"/>
    <cellStyle name="常规 6 2 4 39" xfId="10074"/>
    <cellStyle name="常规 6 2 4 4" xfId="10075"/>
    <cellStyle name="常规 6 2 4 40" xfId="10076"/>
    <cellStyle name="常规 6 2 4 41" xfId="10077"/>
    <cellStyle name="常规 6 2 4 42" xfId="10078"/>
    <cellStyle name="常规 6 2 4 43" xfId="10079"/>
    <cellStyle name="常规 6 2 4 44" xfId="10080"/>
    <cellStyle name="常规 6 2 4 45" xfId="10081"/>
    <cellStyle name="常规 6 2 4 46" xfId="10082"/>
    <cellStyle name="常规 6 2 4 47" xfId="10083"/>
    <cellStyle name="常规 6 2 4 48" xfId="10084"/>
    <cellStyle name="常规 6 2 4 49" xfId="10085"/>
    <cellStyle name="常规 6 2 4 5" xfId="10086"/>
    <cellStyle name="常规 6 2 4 50" xfId="10087"/>
    <cellStyle name="常规 6 2 4 51" xfId="10088"/>
    <cellStyle name="常规 6 2 4 52" xfId="10089"/>
    <cellStyle name="常规 6 2 4 53" xfId="10090"/>
    <cellStyle name="常规 6 2 4 54" xfId="10091"/>
    <cellStyle name="常规 6 2 4 55" xfId="10092"/>
    <cellStyle name="常规 6 2 4 56" xfId="10093"/>
    <cellStyle name="常规 6 2 4 57" xfId="10094"/>
    <cellStyle name="常规 6 2 4 58" xfId="10095"/>
    <cellStyle name="常规 6 2 4 59" xfId="10096"/>
    <cellStyle name="常规 6 2 4 6" xfId="10097"/>
    <cellStyle name="常规 6 2 4 60" xfId="10098"/>
    <cellStyle name="常规 6 2 4 61" xfId="10099"/>
    <cellStyle name="常规 6 2 4 62" xfId="10100"/>
    <cellStyle name="常规 6 2 4 63" xfId="10101"/>
    <cellStyle name="常规 6 2 4 64" xfId="10102"/>
    <cellStyle name="常规 6 2 4 65" xfId="10103"/>
    <cellStyle name="常规 6 2 4 66" xfId="10104"/>
    <cellStyle name="常规 6 2 4 67" xfId="10105"/>
    <cellStyle name="常规 6 2 4 68" xfId="10106"/>
    <cellStyle name="常规 6 2 4 69" xfId="10107"/>
    <cellStyle name="常规 6 2 4 7" xfId="10108"/>
    <cellStyle name="常规 6 2 4 70" xfId="10109"/>
    <cellStyle name="常规 6 2 4 71" xfId="10110"/>
    <cellStyle name="常规 6 2 4 72" xfId="10111"/>
    <cellStyle name="常规 6 2 4 73" xfId="10112"/>
    <cellStyle name="常规 6 2 4 74" xfId="10113"/>
    <cellStyle name="常规 6 2 4 75" xfId="10114"/>
    <cellStyle name="常规 6 2 4 76" xfId="10115"/>
    <cellStyle name="常规 6 2 4 77" xfId="10116"/>
    <cellStyle name="常规 6 2 4 78" xfId="10117"/>
    <cellStyle name="常规 6 2 4 79" xfId="10118"/>
    <cellStyle name="常规 6 2 4 8" xfId="10119"/>
    <cellStyle name="常规 6 2 4 80" xfId="10120"/>
    <cellStyle name="常规 6 2 4 9" xfId="10121"/>
    <cellStyle name="常规 6 2 5" xfId="10122"/>
    <cellStyle name="常规 6 2 5 10" xfId="10123"/>
    <cellStyle name="常规 6 2 5 11" xfId="10124"/>
    <cellStyle name="常规 6 2 5 12" xfId="10125"/>
    <cellStyle name="常规 6 2 5 13" xfId="10126"/>
    <cellStyle name="常规 6 2 5 14" xfId="10127"/>
    <cellStyle name="常规 6 2 5 15" xfId="10128"/>
    <cellStyle name="常规 6 2 5 16" xfId="10129"/>
    <cellStyle name="常规 6 2 5 17" xfId="10130"/>
    <cellStyle name="常规 6 2 5 18" xfId="10131"/>
    <cellStyle name="常规 6 2 5 19" xfId="10132"/>
    <cellStyle name="常规 6 2 5 2" xfId="10133"/>
    <cellStyle name="常规 6 2 5 20" xfId="10134"/>
    <cellStyle name="常规 6 2 5 21" xfId="10135"/>
    <cellStyle name="常规 6 2 5 22" xfId="10136"/>
    <cellStyle name="常规 6 2 5 23" xfId="10137"/>
    <cellStyle name="常规 6 2 5 24" xfId="10138"/>
    <cellStyle name="常规 6 2 5 25" xfId="10139"/>
    <cellStyle name="常规 6 2 5 26" xfId="10140"/>
    <cellStyle name="常规 6 2 5 27" xfId="10141"/>
    <cellStyle name="常规 6 2 5 28" xfId="10142"/>
    <cellStyle name="常规 6 2 5 29" xfId="10143"/>
    <cellStyle name="常规 6 2 5 3" xfId="10144"/>
    <cellStyle name="常规 6 2 5 30" xfId="10145"/>
    <cellStyle name="常规 6 2 5 31" xfId="10146"/>
    <cellStyle name="常规 6 2 5 32" xfId="10147"/>
    <cellStyle name="常规 6 2 5 33" xfId="10148"/>
    <cellStyle name="常规 6 2 5 34" xfId="10149"/>
    <cellStyle name="常规 6 2 5 35" xfId="10150"/>
    <cellStyle name="常规 6 2 5 36" xfId="10151"/>
    <cellStyle name="常规 6 2 5 37" xfId="10152"/>
    <cellStyle name="常规 6 2 5 38" xfId="10153"/>
    <cellStyle name="常规 6 2 5 39" xfId="10154"/>
    <cellStyle name="常规 6 2 5 4" xfId="10155"/>
    <cellStyle name="常规 6 2 5 40" xfId="10156"/>
    <cellStyle name="常规 6 2 5 41" xfId="10157"/>
    <cellStyle name="常规 6 2 5 42" xfId="10158"/>
    <cellStyle name="常规 6 2 5 43" xfId="10159"/>
    <cellStyle name="常规 6 2 5 44" xfId="10160"/>
    <cellStyle name="常规 6 2 5 45" xfId="10161"/>
    <cellStyle name="常规 6 2 5 46" xfId="10162"/>
    <cellStyle name="常规 6 2 5 47" xfId="10163"/>
    <cellStyle name="常规 6 2 5 48" xfId="10164"/>
    <cellStyle name="常规 6 2 5 49" xfId="10165"/>
    <cellStyle name="常规 6 2 5 5" xfId="10166"/>
    <cellStyle name="常规 6 2 5 50" xfId="10167"/>
    <cellStyle name="常规 6 2 5 51" xfId="10168"/>
    <cellStyle name="常规 6 2 5 52" xfId="10169"/>
    <cellStyle name="常规 6 2 5 53" xfId="10170"/>
    <cellStyle name="常规 6 2 5 54" xfId="10171"/>
    <cellStyle name="常规 6 2 5 55" xfId="10172"/>
    <cellStyle name="常规 6 2 5 56" xfId="10173"/>
    <cellStyle name="常规 6 2 5 57" xfId="10174"/>
    <cellStyle name="常规 6 2 5 58" xfId="10175"/>
    <cellStyle name="常规 6 2 5 59" xfId="10176"/>
    <cellStyle name="常规 6 2 5 6" xfId="10177"/>
    <cellStyle name="常规 6 2 5 60" xfId="10178"/>
    <cellStyle name="常规 6 2 5 61" xfId="10179"/>
    <cellStyle name="常规 6 2 5 62" xfId="10180"/>
    <cellStyle name="常规 6 2 5 63" xfId="10181"/>
    <cellStyle name="常规 6 2 5 64" xfId="10182"/>
    <cellStyle name="常规 6 2 5 65" xfId="10183"/>
    <cellStyle name="常规 6 2 5 66" xfId="10184"/>
    <cellStyle name="常规 6 2 5 67" xfId="10185"/>
    <cellStyle name="常规 6 2 5 68" xfId="10186"/>
    <cellStyle name="常规 6 2 5 69" xfId="10187"/>
    <cellStyle name="常规 6 2 5 7" xfId="10188"/>
    <cellStyle name="常规 6 2 5 70" xfId="10189"/>
    <cellStyle name="常规 6 2 5 71" xfId="10190"/>
    <cellStyle name="常规 6 2 5 72" xfId="10191"/>
    <cellStyle name="常规 6 2 5 73" xfId="10192"/>
    <cellStyle name="常规 6 2 5 74" xfId="10193"/>
    <cellStyle name="常规 6 2 5 75" xfId="10194"/>
    <cellStyle name="常规 6 2 5 76" xfId="10195"/>
    <cellStyle name="常规 6 2 5 77" xfId="10196"/>
    <cellStyle name="常规 6 2 5 78" xfId="10197"/>
    <cellStyle name="常规 6 2 5 79" xfId="10198"/>
    <cellStyle name="常规 6 2 5 8" xfId="10199"/>
    <cellStyle name="常规 6 2 5 80" xfId="10200"/>
    <cellStyle name="常规 6 2 5 9" xfId="10201"/>
    <cellStyle name="常规 6 2 6" xfId="10202"/>
    <cellStyle name="常规 6 2 6 10" xfId="10203"/>
    <cellStyle name="常规 6 2 6 11" xfId="10204"/>
    <cellStyle name="常规 6 2 6 12" xfId="10205"/>
    <cellStyle name="常规 6 2 6 13" xfId="10206"/>
    <cellStyle name="常规 6 2 6 14" xfId="10207"/>
    <cellStyle name="常规 6 2 6 15" xfId="10208"/>
    <cellStyle name="常规 6 2 6 16" xfId="10209"/>
    <cellStyle name="常规 6 2 6 17" xfId="10210"/>
    <cellStyle name="常规 6 2 6 18" xfId="10211"/>
    <cellStyle name="常规 6 2 6 19" xfId="10212"/>
    <cellStyle name="常规 6 2 6 2" xfId="10213"/>
    <cellStyle name="常规 6 2 6 20" xfId="10214"/>
    <cellStyle name="常规 6 2 6 21" xfId="10215"/>
    <cellStyle name="常规 6 2 6 22" xfId="10216"/>
    <cellStyle name="常规 6 2 6 23" xfId="10217"/>
    <cellStyle name="常规 6 2 6 24" xfId="10218"/>
    <cellStyle name="常规 6 2 6 25" xfId="10219"/>
    <cellStyle name="常规 6 2 6 26" xfId="10220"/>
    <cellStyle name="常规 6 2 6 27" xfId="10221"/>
    <cellStyle name="常规 6 2 6 28" xfId="10222"/>
    <cellStyle name="常规 6 2 6 29" xfId="10223"/>
    <cellStyle name="常规 6 2 6 3" xfId="10224"/>
    <cellStyle name="常规 6 2 6 30" xfId="10225"/>
    <cellStyle name="常规 6 2 6 31" xfId="10226"/>
    <cellStyle name="常规 6 2 6 32" xfId="10227"/>
    <cellStyle name="常规 6 2 6 33" xfId="10228"/>
    <cellStyle name="常规 6 2 6 34" xfId="10229"/>
    <cellStyle name="常规 6 2 6 35" xfId="10230"/>
    <cellStyle name="常规 6 2 6 36" xfId="10231"/>
    <cellStyle name="常规 6 2 6 37" xfId="10232"/>
    <cellStyle name="常规 6 2 6 38" xfId="10233"/>
    <cellStyle name="常规 6 2 6 39" xfId="10234"/>
    <cellStyle name="常规 6 2 6 4" xfId="10235"/>
    <cellStyle name="常规 6 2 6 40" xfId="10236"/>
    <cellStyle name="常规 6 2 6 41" xfId="10237"/>
    <cellStyle name="常规 6 2 6 42" xfId="10238"/>
    <cellStyle name="常规 6 2 6 43" xfId="10239"/>
    <cellStyle name="常规 6 2 6 44" xfId="10240"/>
    <cellStyle name="常规 6 2 6 45" xfId="10241"/>
    <cellStyle name="常规 6 2 6 46" xfId="10242"/>
    <cellStyle name="常规 6 2 6 47" xfId="10243"/>
    <cellStyle name="常规 6 2 6 48" xfId="10244"/>
    <cellStyle name="常规 6 2 6 49" xfId="10245"/>
    <cellStyle name="常规 6 2 6 5" xfId="10246"/>
    <cellStyle name="常规 6 2 6 50" xfId="10247"/>
    <cellStyle name="常规 6 2 6 51" xfId="10248"/>
    <cellStyle name="常规 6 2 6 52" xfId="10249"/>
    <cellStyle name="常规 6 2 6 53" xfId="10250"/>
    <cellStyle name="常规 6 2 6 54" xfId="10251"/>
    <cellStyle name="常规 6 2 6 55" xfId="10252"/>
    <cellStyle name="常规 6 2 6 56" xfId="10253"/>
    <cellStyle name="常规 6 2 6 57" xfId="10254"/>
    <cellStyle name="常规 6 2 6 58" xfId="10255"/>
    <cellStyle name="常规 6 2 6 59" xfId="10256"/>
    <cellStyle name="常规 6 2 6 6" xfId="10257"/>
    <cellStyle name="常规 6 2 6 60" xfId="10258"/>
    <cellStyle name="常规 6 2 6 61" xfId="10259"/>
    <cellStyle name="常规 6 2 6 62" xfId="10260"/>
    <cellStyle name="常规 6 2 6 63" xfId="10261"/>
    <cellStyle name="常规 6 2 6 64" xfId="10262"/>
    <cellStyle name="常规 6 2 6 65" xfId="10263"/>
    <cellStyle name="常规 6 2 6 66" xfId="10264"/>
    <cellStyle name="常规 6 2 6 67" xfId="10265"/>
    <cellStyle name="常规 6 2 6 68" xfId="10266"/>
    <cellStyle name="常规 6 2 6 69" xfId="10267"/>
    <cellStyle name="常规 6 2 6 7" xfId="10268"/>
    <cellStyle name="常规 6 2 6 70" xfId="10269"/>
    <cellStyle name="常规 6 2 6 71" xfId="10270"/>
    <cellStyle name="常规 6 2 6 72" xfId="10271"/>
    <cellStyle name="常规 6 2 6 73" xfId="10272"/>
    <cellStyle name="常规 6 2 6 74" xfId="10273"/>
    <cellStyle name="常规 6 2 6 75" xfId="10274"/>
    <cellStyle name="常规 6 2 6 76" xfId="10275"/>
    <cellStyle name="常规 6 2 6 77" xfId="10276"/>
    <cellStyle name="常规 6 2 6 78" xfId="10277"/>
    <cellStyle name="常规 6 2 6 79" xfId="10278"/>
    <cellStyle name="常规 6 2 6 8" xfId="10279"/>
    <cellStyle name="常规 6 2 6 80" xfId="10280"/>
    <cellStyle name="常规 6 2 6 9" xfId="10281"/>
    <cellStyle name="常规 6 2 7" xfId="10282"/>
    <cellStyle name="常规 6 2 7 10" xfId="10283"/>
    <cellStyle name="常规 6 2 7 11" xfId="10284"/>
    <cellStyle name="常规 6 2 7 12" xfId="10285"/>
    <cellStyle name="常规 6 2 7 13" xfId="10286"/>
    <cellStyle name="常规 6 2 7 14" xfId="10287"/>
    <cellStyle name="常规 6 2 7 15" xfId="10288"/>
    <cellStyle name="常规 6 2 7 16" xfId="10289"/>
    <cellStyle name="常规 6 2 7 17" xfId="10290"/>
    <cellStyle name="常规 6 2 7 18" xfId="10291"/>
    <cellStyle name="常规 6 2 7 19" xfId="10292"/>
    <cellStyle name="常规 6 2 7 2" xfId="10293"/>
    <cellStyle name="常规 6 2 7 20" xfId="10294"/>
    <cellStyle name="常规 6 2 7 21" xfId="10295"/>
    <cellStyle name="常规 6 2 7 22" xfId="10296"/>
    <cellStyle name="常规 6 2 7 23" xfId="10297"/>
    <cellStyle name="常规 6 2 7 24" xfId="10298"/>
    <cellStyle name="常规 6 2 7 25" xfId="10299"/>
    <cellStyle name="常规 6 2 7 26" xfId="10300"/>
    <cellStyle name="常规 6 2 7 27" xfId="10301"/>
    <cellStyle name="常规 6 2 7 28" xfId="10302"/>
    <cellStyle name="常规 6 2 7 29" xfId="10303"/>
    <cellStyle name="常规 6 2 7 3" xfId="10304"/>
    <cellStyle name="常规 6 2 7 30" xfId="10305"/>
    <cellStyle name="常规 6 2 7 31" xfId="10306"/>
    <cellStyle name="常规 6 2 7 32" xfId="10307"/>
    <cellStyle name="常规 6 2 7 33" xfId="10308"/>
    <cellStyle name="常规 6 2 7 34" xfId="10309"/>
    <cellStyle name="常规 6 2 7 35" xfId="10310"/>
    <cellStyle name="常规 6 2 7 36" xfId="10311"/>
    <cellStyle name="常规 6 2 7 37" xfId="10312"/>
    <cellStyle name="常规 6 2 7 38" xfId="10313"/>
    <cellStyle name="常规 6 2 7 39" xfId="10314"/>
    <cellStyle name="常规 6 2 7 4" xfId="10315"/>
    <cellStyle name="常规 6 2 7 40" xfId="10316"/>
    <cellStyle name="常规 6 2 7 41" xfId="10317"/>
    <cellStyle name="常规 6 2 7 42" xfId="10318"/>
    <cellStyle name="常规 6 2 7 43" xfId="10319"/>
    <cellStyle name="常规 6 2 7 44" xfId="10320"/>
    <cellStyle name="常规 6 2 7 45" xfId="10321"/>
    <cellStyle name="常规 6 2 7 46" xfId="10322"/>
    <cellStyle name="常规 6 2 7 47" xfId="10323"/>
    <cellStyle name="常规 6 2 7 48" xfId="10324"/>
    <cellStyle name="常规 6 2 7 49" xfId="10325"/>
    <cellStyle name="常规 6 2 7 5" xfId="10326"/>
    <cellStyle name="常规 6 2 7 50" xfId="10327"/>
    <cellStyle name="常规 6 2 7 51" xfId="10328"/>
    <cellStyle name="常规 6 2 7 52" xfId="10329"/>
    <cellStyle name="常规 6 2 7 53" xfId="10330"/>
    <cellStyle name="常规 6 2 7 54" xfId="10331"/>
    <cellStyle name="常规 6 2 7 55" xfId="10332"/>
    <cellStyle name="常规 6 2 7 56" xfId="10333"/>
    <cellStyle name="常规 6 2 7 57" xfId="10334"/>
    <cellStyle name="常规 6 2 7 58" xfId="10335"/>
    <cellStyle name="常规 6 2 7 59" xfId="10336"/>
    <cellStyle name="常规 6 2 7 6" xfId="10337"/>
    <cellStyle name="常规 6 2 7 60" xfId="10338"/>
    <cellStyle name="常规 6 2 7 61" xfId="10339"/>
    <cellStyle name="常规 6 2 7 62" xfId="10340"/>
    <cellStyle name="常规 6 2 7 63" xfId="10341"/>
    <cellStyle name="常规 6 2 7 64" xfId="10342"/>
    <cellStyle name="常规 6 2 7 65" xfId="10343"/>
    <cellStyle name="常规 6 2 7 66" xfId="10344"/>
    <cellStyle name="常规 6 2 7 67" xfId="10345"/>
    <cellStyle name="常规 6 2 7 68" xfId="10346"/>
    <cellStyle name="常规 6 2 7 69" xfId="10347"/>
    <cellStyle name="常规 6 2 7 7" xfId="10348"/>
    <cellStyle name="常规 6 2 7 70" xfId="10349"/>
    <cellStyle name="常规 6 2 7 71" xfId="10350"/>
    <cellStyle name="常规 6 2 7 72" xfId="10351"/>
    <cellStyle name="常规 6 2 7 73" xfId="10352"/>
    <cellStyle name="常规 6 2 7 74" xfId="10353"/>
    <cellStyle name="常规 6 2 7 75" xfId="10354"/>
    <cellStyle name="常规 6 2 7 76" xfId="10355"/>
    <cellStyle name="常规 6 2 7 77" xfId="10356"/>
    <cellStyle name="常规 6 2 7 78" xfId="10357"/>
    <cellStyle name="常规 6 2 7 79" xfId="10358"/>
    <cellStyle name="常规 6 2 7 8" xfId="10359"/>
    <cellStyle name="常规 6 2 7 80" xfId="10360"/>
    <cellStyle name="常规 6 2 7 9" xfId="10361"/>
    <cellStyle name="常规 6 2 8" xfId="10362"/>
    <cellStyle name="常规 6 2 8 10" xfId="10363"/>
    <cellStyle name="常规 6 2 8 11" xfId="10364"/>
    <cellStyle name="常规 6 2 8 12" xfId="10365"/>
    <cellStyle name="常规 6 2 8 13" xfId="10366"/>
    <cellStyle name="常规 6 2 8 14" xfId="10367"/>
    <cellStyle name="常规 6 2 8 15" xfId="10368"/>
    <cellStyle name="常规 6 2 8 16" xfId="10369"/>
    <cellStyle name="常规 6 2 8 17" xfId="10370"/>
    <cellStyle name="常规 6 2 8 18" xfId="10371"/>
    <cellStyle name="常规 6 2 8 19" xfId="10372"/>
    <cellStyle name="常规 6 2 8 2" xfId="10373"/>
    <cellStyle name="常规 6 2 8 20" xfId="10374"/>
    <cellStyle name="常规 6 2 8 21" xfId="10375"/>
    <cellStyle name="常规 6 2 8 22" xfId="10376"/>
    <cellStyle name="常规 6 2 8 23" xfId="10377"/>
    <cellStyle name="常规 6 2 8 24" xfId="10378"/>
    <cellStyle name="常规 6 2 8 25" xfId="10379"/>
    <cellStyle name="常规 6 2 8 26" xfId="10380"/>
    <cellStyle name="常规 6 2 8 27" xfId="10381"/>
    <cellStyle name="常规 6 2 8 28" xfId="10382"/>
    <cellStyle name="常规 6 2 8 29" xfId="10383"/>
    <cellStyle name="常规 6 2 8 3" xfId="10384"/>
    <cellStyle name="常规 6 2 8 30" xfId="10385"/>
    <cellStyle name="常规 6 2 8 31" xfId="10386"/>
    <cellStyle name="常规 6 2 8 32" xfId="10387"/>
    <cellStyle name="常规 6 2 8 33" xfId="10388"/>
    <cellStyle name="常规 6 2 8 34" xfId="10389"/>
    <cellStyle name="常规 6 2 8 35" xfId="10390"/>
    <cellStyle name="常规 6 2 8 36" xfId="10391"/>
    <cellStyle name="常规 6 2 8 37" xfId="10392"/>
    <cellStyle name="常规 6 2 8 38" xfId="10393"/>
    <cellStyle name="常规 6 2 8 39" xfId="10394"/>
    <cellStyle name="常规 6 2 8 4" xfId="10395"/>
    <cellStyle name="常规 6 2 8 40" xfId="10396"/>
    <cellStyle name="常规 6 2 8 41" xfId="10397"/>
    <cellStyle name="常规 6 2 8 42" xfId="10398"/>
    <cellStyle name="常规 6 2 8 43" xfId="10399"/>
    <cellStyle name="常规 6 2 8 44" xfId="10400"/>
    <cellStyle name="常规 6 2 8 45" xfId="10401"/>
    <cellStyle name="常规 6 2 8 46" xfId="10402"/>
    <cellStyle name="常规 6 2 8 47" xfId="10403"/>
    <cellStyle name="常规 6 2 8 48" xfId="10404"/>
    <cellStyle name="常规 6 2 8 49" xfId="10405"/>
    <cellStyle name="常规 6 2 8 5" xfId="10406"/>
    <cellStyle name="常规 6 2 8 50" xfId="10407"/>
    <cellStyle name="常规 6 2 8 51" xfId="10408"/>
    <cellStyle name="常规 6 2 8 52" xfId="10409"/>
    <cellStyle name="常规 6 2 8 53" xfId="10410"/>
    <cellStyle name="常规 6 2 8 54" xfId="10411"/>
    <cellStyle name="常规 6 2 8 55" xfId="10412"/>
    <cellStyle name="常规 6 2 8 56" xfId="10413"/>
    <cellStyle name="常规 6 2 8 57" xfId="10414"/>
    <cellStyle name="常规 6 2 8 58" xfId="10415"/>
    <cellStyle name="常规 6 2 8 59" xfId="10416"/>
    <cellStyle name="常规 6 2 8 6" xfId="10417"/>
    <cellStyle name="常规 6 2 8 60" xfId="10418"/>
    <cellStyle name="常规 6 2 8 61" xfId="10419"/>
    <cellStyle name="常规 6 2 8 62" xfId="10420"/>
    <cellStyle name="常规 6 2 8 63" xfId="10421"/>
    <cellStyle name="常规 6 2 8 64" xfId="10422"/>
    <cellStyle name="常规 6 2 8 65" xfId="10423"/>
    <cellStyle name="常规 6 2 8 66" xfId="10424"/>
    <cellStyle name="常规 6 2 8 67" xfId="10425"/>
    <cellStyle name="常规 6 2 8 68" xfId="10426"/>
    <cellStyle name="常规 6 2 8 69" xfId="10427"/>
    <cellStyle name="常规 6 2 8 7" xfId="10428"/>
    <cellStyle name="常规 6 2 8 70" xfId="10429"/>
    <cellStyle name="常规 6 2 8 71" xfId="10430"/>
    <cellStyle name="常规 6 2 8 72" xfId="10431"/>
    <cellStyle name="常规 6 2 8 73" xfId="10432"/>
    <cellStyle name="常规 6 2 8 74" xfId="10433"/>
    <cellStyle name="常规 6 2 8 75" xfId="10434"/>
    <cellStyle name="常规 6 2 8 76" xfId="10435"/>
    <cellStyle name="常规 6 2 8 77" xfId="10436"/>
    <cellStyle name="常规 6 2 8 78" xfId="10437"/>
    <cellStyle name="常规 6 2 8 79" xfId="10438"/>
    <cellStyle name="常规 6 2 8 8" xfId="10439"/>
    <cellStyle name="常规 6 2 8 80" xfId="10440"/>
    <cellStyle name="常规 6 2 8 9" xfId="10441"/>
    <cellStyle name="常规 6 2 9" xfId="10442"/>
    <cellStyle name="常规 6 2 9 10" xfId="10443"/>
    <cellStyle name="常规 6 2 9 11" xfId="10444"/>
    <cellStyle name="常规 6 2 9 12" xfId="10445"/>
    <cellStyle name="常规 6 2 9 13" xfId="10446"/>
    <cellStyle name="常规 6 2 9 14" xfId="10447"/>
    <cellStyle name="常规 6 2 9 15" xfId="10448"/>
    <cellStyle name="常规 6 2 9 16" xfId="10449"/>
    <cellStyle name="常规 6 2 9 17" xfId="10450"/>
    <cellStyle name="常规 6 2 9 18" xfId="10451"/>
    <cellStyle name="常规 6 2 9 19" xfId="10452"/>
    <cellStyle name="常规 6 2 9 2" xfId="10453"/>
    <cellStyle name="常规 6 2 9 20" xfId="10454"/>
    <cellStyle name="常规 6 2 9 21" xfId="10455"/>
    <cellStyle name="常规 6 2 9 22" xfId="10456"/>
    <cellStyle name="常规 6 2 9 23" xfId="10457"/>
    <cellStyle name="常规 6 2 9 24" xfId="10458"/>
    <cellStyle name="常规 6 2 9 25" xfId="10459"/>
    <cellStyle name="常规 6 2 9 26" xfId="10460"/>
    <cellStyle name="常规 6 2 9 27" xfId="10461"/>
    <cellStyle name="常规 6 2 9 28" xfId="10462"/>
    <cellStyle name="常规 6 2 9 29" xfId="10463"/>
    <cellStyle name="常规 6 2 9 3" xfId="10464"/>
    <cellStyle name="常规 6 2 9 30" xfId="10465"/>
    <cellStyle name="常规 6 2 9 31" xfId="10466"/>
    <cellStyle name="常规 6 2 9 32" xfId="10467"/>
    <cellStyle name="常规 6 2 9 33" xfId="10468"/>
    <cellStyle name="常规 6 2 9 34" xfId="10469"/>
    <cellStyle name="常规 6 2 9 35" xfId="10470"/>
    <cellStyle name="常规 6 2 9 36" xfId="10471"/>
    <cellStyle name="常规 6 2 9 37" xfId="10472"/>
    <cellStyle name="常规 6 2 9 38" xfId="10473"/>
    <cellStyle name="常规 6 2 9 39" xfId="10474"/>
    <cellStyle name="常规 6 2 9 4" xfId="10475"/>
    <cellStyle name="常规 6 2 9 40" xfId="10476"/>
    <cellStyle name="常规 6 2 9 41" xfId="10477"/>
    <cellStyle name="常规 6 2 9 42" xfId="10478"/>
    <cellStyle name="常规 6 2 9 43" xfId="10479"/>
    <cellStyle name="常规 6 2 9 44" xfId="10480"/>
    <cellStyle name="常规 6 2 9 45" xfId="10481"/>
    <cellStyle name="常规 6 2 9 46" xfId="10482"/>
    <cellStyle name="常规 6 2 9 47" xfId="10483"/>
    <cellStyle name="常规 6 2 9 48" xfId="10484"/>
    <cellStyle name="常规 6 2 9 49" xfId="10485"/>
    <cellStyle name="常规 6 2 9 5" xfId="10486"/>
    <cellStyle name="常规 6 2 9 50" xfId="10487"/>
    <cellStyle name="常规 6 2 9 51" xfId="10488"/>
    <cellStyle name="常规 6 2 9 52" xfId="10489"/>
    <cellStyle name="常规 6 2 9 53" xfId="10490"/>
    <cellStyle name="常规 6 2 9 54" xfId="10491"/>
    <cellStyle name="常规 6 2 9 55" xfId="10492"/>
    <cellStyle name="常规 6 2 9 56" xfId="10493"/>
    <cellStyle name="常规 6 2 9 57" xfId="10494"/>
    <cellStyle name="常规 6 2 9 58" xfId="10495"/>
    <cellStyle name="常规 6 2 9 59" xfId="10496"/>
    <cellStyle name="常规 6 2 9 6" xfId="10497"/>
    <cellStyle name="常规 6 2 9 60" xfId="10498"/>
    <cellStyle name="常规 6 2 9 61" xfId="10499"/>
    <cellStyle name="常规 6 2 9 62" xfId="10500"/>
    <cellStyle name="常规 6 2 9 63" xfId="10501"/>
    <cellStyle name="常规 6 2 9 64" xfId="10502"/>
    <cellStyle name="常规 6 2 9 65" xfId="10503"/>
    <cellStyle name="常规 6 2 9 66" xfId="10504"/>
    <cellStyle name="常规 6 2 9 67" xfId="10505"/>
    <cellStyle name="常规 6 2 9 68" xfId="10506"/>
    <cellStyle name="常规 6 2 9 69" xfId="10507"/>
    <cellStyle name="常规 6 2 9 7" xfId="10508"/>
    <cellStyle name="常规 6 2 9 70" xfId="10509"/>
    <cellStyle name="常规 6 2 9 71" xfId="10510"/>
    <cellStyle name="常规 6 2 9 72" xfId="10511"/>
    <cellStyle name="常规 6 2 9 73" xfId="10512"/>
    <cellStyle name="常规 6 2 9 74" xfId="10513"/>
    <cellStyle name="常规 6 2 9 75" xfId="10514"/>
    <cellStyle name="常规 6 2 9 76" xfId="10515"/>
    <cellStyle name="常规 6 2 9 77" xfId="10516"/>
    <cellStyle name="常规 6 2 9 78" xfId="10517"/>
    <cellStyle name="常规 6 2 9 79" xfId="10518"/>
    <cellStyle name="常规 6 2 9 8" xfId="10519"/>
    <cellStyle name="常规 6 2 9 80" xfId="10520"/>
    <cellStyle name="常规 6 2 9 9" xfId="10521"/>
    <cellStyle name="常规 6 20" xfId="10522"/>
    <cellStyle name="常规 6 20 10" xfId="10523"/>
    <cellStyle name="常规 6 20 11" xfId="10524"/>
    <cellStyle name="常规 6 20 12" xfId="10525"/>
    <cellStyle name="常规 6 20 13" xfId="10526"/>
    <cellStyle name="常规 6 20 14" xfId="10527"/>
    <cellStyle name="常规 6 20 15" xfId="10528"/>
    <cellStyle name="常规 6 20 16" xfId="10529"/>
    <cellStyle name="常规 6 20 17" xfId="10530"/>
    <cellStyle name="常规 6 20 18" xfId="10531"/>
    <cellStyle name="常规 6 20 19" xfId="10532"/>
    <cellStyle name="常规 6 20 2" xfId="10533"/>
    <cellStyle name="常规 6 20 20" xfId="10534"/>
    <cellStyle name="常规 6 20 21" xfId="10535"/>
    <cellStyle name="常规 6 20 22" xfId="10536"/>
    <cellStyle name="常规 6 20 23" xfId="10537"/>
    <cellStyle name="常规 6 20 24" xfId="10538"/>
    <cellStyle name="常规 6 20 25" xfId="10539"/>
    <cellStyle name="常规 6 20 26" xfId="10540"/>
    <cellStyle name="常规 6 20 27" xfId="10541"/>
    <cellStyle name="常规 6 20 28" xfId="10542"/>
    <cellStyle name="常规 6 20 29" xfId="10543"/>
    <cellStyle name="常规 6 20 3" xfId="10544"/>
    <cellStyle name="常规 6 20 30" xfId="10545"/>
    <cellStyle name="常规 6 20 31" xfId="10546"/>
    <cellStyle name="常规 6 20 32" xfId="10547"/>
    <cellStyle name="常规 6 20 33" xfId="10548"/>
    <cellStyle name="常规 6 20 34" xfId="10549"/>
    <cellStyle name="常规 6 20 35" xfId="10550"/>
    <cellStyle name="常规 6 20 36" xfId="10551"/>
    <cellStyle name="常规 6 20 37" xfId="10552"/>
    <cellStyle name="常规 6 20 38" xfId="10553"/>
    <cellStyle name="常规 6 20 39" xfId="10554"/>
    <cellStyle name="常规 6 20 4" xfId="10555"/>
    <cellStyle name="常规 6 20 40" xfId="10556"/>
    <cellStyle name="常规 6 20 41" xfId="10557"/>
    <cellStyle name="常规 6 20 42" xfId="10558"/>
    <cellStyle name="常规 6 20 43" xfId="10559"/>
    <cellStyle name="常规 6 20 44" xfId="10560"/>
    <cellStyle name="常规 6 20 45" xfId="10561"/>
    <cellStyle name="常规 6 20 46" xfId="10562"/>
    <cellStyle name="常规 6 20 47" xfId="10563"/>
    <cellStyle name="常规 6 20 48" xfId="10564"/>
    <cellStyle name="常规 6 20 49" xfId="10565"/>
    <cellStyle name="常规 6 20 5" xfId="10566"/>
    <cellStyle name="常规 6 20 50" xfId="10567"/>
    <cellStyle name="常规 6 20 51" xfId="10568"/>
    <cellStyle name="常规 6 20 52" xfId="10569"/>
    <cellStyle name="常规 6 20 53" xfId="10570"/>
    <cellStyle name="常规 6 20 54" xfId="10571"/>
    <cellStyle name="常规 6 20 55" xfId="10572"/>
    <cellStyle name="常规 6 20 56" xfId="10573"/>
    <cellStyle name="常规 6 20 57" xfId="10574"/>
    <cellStyle name="常规 6 20 58" xfId="10575"/>
    <cellStyle name="常规 6 20 59" xfId="10576"/>
    <cellStyle name="常规 6 20 6" xfId="10577"/>
    <cellStyle name="常规 6 20 60" xfId="10578"/>
    <cellStyle name="常规 6 20 61" xfId="10579"/>
    <cellStyle name="常规 6 20 62" xfId="10580"/>
    <cellStyle name="常规 6 20 63" xfId="10581"/>
    <cellStyle name="常规 6 20 64" xfId="10582"/>
    <cellStyle name="常规 6 20 65" xfId="10583"/>
    <cellStyle name="常规 6 20 66" xfId="10584"/>
    <cellStyle name="常规 6 20 67" xfId="10585"/>
    <cellStyle name="常规 6 20 68" xfId="10586"/>
    <cellStyle name="常规 6 20 69" xfId="10587"/>
    <cellStyle name="常规 6 20 7" xfId="10588"/>
    <cellStyle name="常规 6 20 70" xfId="10589"/>
    <cellStyle name="常规 6 20 71" xfId="10590"/>
    <cellStyle name="常规 6 20 72" xfId="10591"/>
    <cellStyle name="常规 6 20 73" xfId="10592"/>
    <cellStyle name="常规 6 20 74" xfId="10593"/>
    <cellStyle name="常规 6 20 75" xfId="10594"/>
    <cellStyle name="常规 6 20 76" xfId="10595"/>
    <cellStyle name="常规 6 20 77" xfId="10596"/>
    <cellStyle name="常规 6 20 78" xfId="10597"/>
    <cellStyle name="常规 6 20 79" xfId="10598"/>
    <cellStyle name="常规 6 20 8" xfId="10599"/>
    <cellStyle name="常规 6 20 80" xfId="10600"/>
    <cellStyle name="常规 6 20 9" xfId="10601"/>
    <cellStyle name="常规 6 21" xfId="10602"/>
    <cellStyle name="常规 6 21 10" xfId="10603"/>
    <cellStyle name="常规 6 21 11" xfId="10604"/>
    <cellStyle name="常规 6 21 12" xfId="10605"/>
    <cellStyle name="常规 6 21 13" xfId="10606"/>
    <cellStyle name="常规 6 21 14" xfId="10607"/>
    <cellStyle name="常规 6 21 15" xfId="10608"/>
    <cellStyle name="常规 6 21 16" xfId="10609"/>
    <cellStyle name="常规 6 21 17" xfId="10610"/>
    <cellStyle name="常规 6 21 18" xfId="10611"/>
    <cellStyle name="常规 6 21 19" xfId="10612"/>
    <cellStyle name="常规 6 21 2" xfId="10613"/>
    <cellStyle name="常规 6 21 20" xfId="10614"/>
    <cellStyle name="常规 6 21 21" xfId="10615"/>
    <cellStyle name="常规 6 21 22" xfId="10616"/>
    <cellStyle name="常规 6 21 23" xfId="10617"/>
    <cellStyle name="常规 6 21 24" xfId="10618"/>
    <cellStyle name="常规 6 21 25" xfId="10619"/>
    <cellStyle name="常规 6 21 26" xfId="10620"/>
    <cellStyle name="常规 6 21 27" xfId="10621"/>
    <cellStyle name="常规 6 21 28" xfId="10622"/>
    <cellStyle name="常规 6 21 29" xfId="10623"/>
    <cellStyle name="常规 6 21 3" xfId="10624"/>
    <cellStyle name="常规 6 21 30" xfId="10625"/>
    <cellStyle name="常规 6 21 31" xfId="10626"/>
    <cellStyle name="常规 6 21 32" xfId="10627"/>
    <cellStyle name="常规 6 21 33" xfId="10628"/>
    <cellStyle name="常规 6 21 34" xfId="10629"/>
    <cellStyle name="常规 6 21 35" xfId="10630"/>
    <cellStyle name="常规 6 21 36" xfId="10631"/>
    <cellStyle name="常规 6 21 37" xfId="10632"/>
    <cellStyle name="常规 6 21 38" xfId="10633"/>
    <cellStyle name="常规 6 21 39" xfId="10634"/>
    <cellStyle name="常规 6 21 4" xfId="10635"/>
    <cellStyle name="常规 6 21 40" xfId="10636"/>
    <cellStyle name="常规 6 21 41" xfId="10637"/>
    <cellStyle name="常规 6 21 42" xfId="10638"/>
    <cellStyle name="常规 6 21 43" xfId="10639"/>
    <cellStyle name="常规 6 21 44" xfId="10640"/>
    <cellStyle name="常规 6 21 45" xfId="10641"/>
    <cellStyle name="常规 6 21 46" xfId="10642"/>
    <cellStyle name="常规 6 21 47" xfId="10643"/>
    <cellStyle name="常规 6 21 48" xfId="10644"/>
    <cellStyle name="常规 6 21 49" xfId="10645"/>
    <cellStyle name="常规 6 21 5" xfId="10646"/>
    <cellStyle name="常规 6 21 50" xfId="10647"/>
    <cellStyle name="常规 6 21 51" xfId="10648"/>
    <cellStyle name="常规 6 21 52" xfId="10649"/>
    <cellStyle name="常规 6 21 53" xfId="10650"/>
    <cellStyle name="常规 6 21 54" xfId="10651"/>
    <cellStyle name="常规 6 21 55" xfId="10652"/>
    <cellStyle name="常规 6 21 56" xfId="10653"/>
    <cellStyle name="常规 6 21 57" xfId="10654"/>
    <cellStyle name="常规 6 21 58" xfId="10655"/>
    <cellStyle name="常规 6 21 59" xfId="10656"/>
    <cellStyle name="常规 6 21 6" xfId="10657"/>
    <cellStyle name="常规 6 21 60" xfId="10658"/>
    <cellStyle name="常规 6 21 61" xfId="10659"/>
    <cellStyle name="常规 6 21 62" xfId="10660"/>
    <cellStyle name="常规 6 21 63" xfId="10661"/>
    <cellStyle name="常规 6 21 64" xfId="10662"/>
    <cellStyle name="常规 6 21 65" xfId="10663"/>
    <cellStyle name="常规 6 21 66" xfId="10664"/>
    <cellStyle name="常规 6 21 67" xfId="10665"/>
    <cellStyle name="常规 6 21 68" xfId="10666"/>
    <cellStyle name="常规 6 21 69" xfId="10667"/>
    <cellStyle name="常规 6 21 7" xfId="10668"/>
    <cellStyle name="常规 6 21 70" xfId="10669"/>
    <cellStyle name="常规 6 21 71" xfId="10670"/>
    <cellStyle name="常规 6 21 72" xfId="10671"/>
    <cellStyle name="常规 6 21 73" xfId="10672"/>
    <cellStyle name="常规 6 21 74" xfId="10673"/>
    <cellStyle name="常规 6 21 75" xfId="10674"/>
    <cellStyle name="常规 6 21 76" xfId="10675"/>
    <cellStyle name="常规 6 21 77" xfId="10676"/>
    <cellStyle name="常规 6 21 78" xfId="10677"/>
    <cellStyle name="常规 6 21 79" xfId="10678"/>
    <cellStyle name="常规 6 21 8" xfId="10679"/>
    <cellStyle name="常规 6 21 80" xfId="10680"/>
    <cellStyle name="常规 6 21 9" xfId="10681"/>
    <cellStyle name="常规 6 22" xfId="10682"/>
    <cellStyle name="常规 6 22 10" xfId="10683"/>
    <cellStyle name="常规 6 22 11" xfId="10684"/>
    <cellStyle name="常规 6 22 12" xfId="10685"/>
    <cellStyle name="常规 6 22 13" xfId="10686"/>
    <cellStyle name="常规 6 22 14" xfId="10687"/>
    <cellStyle name="常规 6 22 15" xfId="10688"/>
    <cellStyle name="常规 6 22 16" xfId="10689"/>
    <cellStyle name="常规 6 22 17" xfId="10690"/>
    <cellStyle name="常规 6 22 18" xfId="10691"/>
    <cellStyle name="常规 6 22 19" xfId="10692"/>
    <cellStyle name="常规 6 22 2" xfId="10693"/>
    <cellStyle name="常规 6 22 20" xfId="10694"/>
    <cellStyle name="常规 6 22 21" xfId="10695"/>
    <cellStyle name="常规 6 22 22" xfId="10696"/>
    <cellStyle name="常规 6 22 23" xfId="10697"/>
    <cellStyle name="常规 6 22 24" xfId="10698"/>
    <cellStyle name="常规 6 22 25" xfId="10699"/>
    <cellStyle name="常规 6 22 26" xfId="10700"/>
    <cellStyle name="常规 6 22 27" xfId="10701"/>
    <cellStyle name="常规 6 22 28" xfId="10702"/>
    <cellStyle name="常规 6 22 29" xfId="10703"/>
    <cellStyle name="常规 6 22 3" xfId="10704"/>
    <cellStyle name="常规 6 22 30" xfId="10705"/>
    <cellStyle name="常规 6 22 31" xfId="10706"/>
    <cellStyle name="常规 6 22 32" xfId="10707"/>
    <cellStyle name="常规 6 22 33" xfId="10708"/>
    <cellStyle name="常规 6 22 34" xfId="10709"/>
    <cellStyle name="常规 6 22 35" xfId="10710"/>
    <cellStyle name="常规 6 22 36" xfId="10711"/>
    <cellStyle name="常规 6 22 37" xfId="10712"/>
    <cellStyle name="常规 6 22 38" xfId="10713"/>
    <cellStyle name="常规 6 22 39" xfId="10714"/>
    <cellStyle name="常规 6 22 4" xfId="10715"/>
    <cellStyle name="常规 6 22 40" xfId="10716"/>
    <cellStyle name="常规 6 22 41" xfId="10717"/>
    <cellStyle name="常规 6 22 42" xfId="10718"/>
    <cellStyle name="常规 6 22 43" xfId="10719"/>
    <cellStyle name="常规 6 22 44" xfId="10720"/>
    <cellStyle name="常规 6 22 45" xfId="10721"/>
    <cellStyle name="常规 6 22 46" xfId="10722"/>
    <cellStyle name="常规 6 22 47" xfId="10723"/>
    <cellStyle name="常规 6 22 48" xfId="10724"/>
    <cellStyle name="常规 6 22 49" xfId="10725"/>
    <cellStyle name="常规 6 22 5" xfId="10726"/>
    <cellStyle name="常规 6 22 50" xfId="10727"/>
    <cellStyle name="常规 6 22 51" xfId="10728"/>
    <cellStyle name="常规 6 22 52" xfId="10729"/>
    <cellStyle name="常规 6 22 53" xfId="10730"/>
    <cellStyle name="常规 6 22 54" xfId="10731"/>
    <cellStyle name="常规 6 22 55" xfId="10732"/>
    <cellStyle name="常规 6 22 56" xfId="10733"/>
    <cellStyle name="常规 6 22 57" xfId="10734"/>
    <cellStyle name="常规 6 22 58" xfId="10735"/>
    <cellStyle name="常规 6 22 59" xfId="10736"/>
    <cellStyle name="常规 6 22 6" xfId="10737"/>
    <cellStyle name="常规 6 22 60" xfId="10738"/>
    <cellStyle name="常规 6 22 61" xfId="10739"/>
    <cellStyle name="常规 6 22 62" xfId="10740"/>
    <cellStyle name="常规 6 22 63" xfId="10741"/>
    <cellStyle name="常规 6 22 64" xfId="10742"/>
    <cellStyle name="常规 6 22 65" xfId="10743"/>
    <cellStyle name="常规 6 22 66" xfId="10744"/>
    <cellStyle name="常规 6 22 67" xfId="10745"/>
    <cellStyle name="常规 6 22 68" xfId="10746"/>
    <cellStyle name="常规 6 22 69" xfId="10747"/>
    <cellStyle name="常规 6 22 7" xfId="10748"/>
    <cellStyle name="常规 6 22 70" xfId="10749"/>
    <cellStyle name="常规 6 22 71" xfId="10750"/>
    <cellStyle name="常规 6 22 72" xfId="10751"/>
    <cellStyle name="常规 6 22 73" xfId="10752"/>
    <cellStyle name="常规 6 22 74" xfId="10753"/>
    <cellStyle name="常规 6 22 75" xfId="10754"/>
    <cellStyle name="常规 6 22 76" xfId="10755"/>
    <cellStyle name="常规 6 22 77" xfId="10756"/>
    <cellStyle name="常规 6 22 78" xfId="10757"/>
    <cellStyle name="常规 6 22 79" xfId="10758"/>
    <cellStyle name="常规 6 22 8" xfId="10759"/>
    <cellStyle name="常规 6 22 80" xfId="10760"/>
    <cellStyle name="常规 6 22 9" xfId="10761"/>
    <cellStyle name="常规 6 23" xfId="10762"/>
    <cellStyle name="常规 6 23 10" xfId="10763"/>
    <cellStyle name="常规 6 23 11" xfId="10764"/>
    <cellStyle name="常规 6 23 12" xfId="10765"/>
    <cellStyle name="常规 6 23 13" xfId="10766"/>
    <cellStyle name="常规 6 23 14" xfId="10767"/>
    <cellStyle name="常规 6 23 15" xfId="10768"/>
    <cellStyle name="常规 6 23 16" xfId="10769"/>
    <cellStyle name="常规 6 23 17" xfId="10770"/>
    <cellStyle name="常规 6 23 18" xfId="10771"/>
    <cellStyle name="常规 6 23 19" xfId="10772"/>
    <cellStyle name="常规 6 23 2" xfId="10773"/>
    <cellStyle name="常规 6 23 20" xfId="10774"/>
    <cellStyle name="常规 6 23 21" xfId="10775"/>
    <cellStyle name="常规 6 23 22" xfId="10776"/>
    <cellStyle name="常规 6 23 23" xfId="10777"/>
    <cellStyle name="常规 6 23 24" xfId="10778"/>
    <cellStyle name="常规 6 23 25" xfId="10779"/>
    <cellStyle name="常规 6 23 26" xfId="10780"/>
    <cellStyle name="常规 6 23 27" xfId="10781"/>
    <cellStyle name="常规 6 23 28" xfId="10782"/>
    <cellStyle name="常规 6 23 29" xfId="10783"/>
    <cellStyle name="常规 6 23 3" xfId="10784"/>
    <cellStyle name="常规 6 23 30" xfId="10785"/>
    <cellStyle name="常规 6 23 31" xfId="10786"/>
    <cellStyle name="常规 6 23 32" xfId="10787"/>
    <cellStyle name="常规 6 23 33" xfId="10788"/>
    <cellStyle name="常规 6 23 34" xfId="10789"/>
    <cellStyle name="常规 6 23 35" xfId="10790"/>
    <cellStyle name="常规 6 23 36" xfId="10791"/>
    <cellStyle name="常规 6 23 37" xfId="10792"/>
    <cellStyle name="常规 6 23 38" xfId="10793"/>
    <cellStyle name="常规 6 23 39" xfId="10794"/>
    <cellStyle name="常规 6 23 4" xfId="10795"/>
    <cellStyle name="常规 6 23 40" xfId="10796"/>
    <cellStyle name="常规 6 23 41" xfId="10797"/>
    <cellStyle name="常规 6 23 42" xfId="10798"/>
    <cellStyle name="常规 6 23 43" xfId="10799"/>
    <cellStyle name="常规 6 23 44" xfId="10800"/>
    <cellStyle name="常规 6 23 45" xfId="10801"/>
    <cellStyle name="常规 6 23 46" xfId="10802"/>
    <cellStyle name="常规 6 23 47" xfId="10803"/>
    <cellStyle name="常规 6 23 48" xfId="10804"/>
    <cellStyle name="常规 6 23 49" xfId="10805"/>
    <cellStyle name="常规 6 23 5" xfId="10806"/>
    <cellStyle name="常规 6 23 50" xfId="10807"/>
    <cellStyle name="常规 6 23 51" xfId="10808"/>
    <cellStyle name="常规 6 23 52" xfId="10809"/>
    <cellStyle name="常规 6 23 53" xfId="10810"/>
    <cellStyle name="常规 6 23 54" xfId="10811"/>
    <cellStyle name="常规 6 23 55" xfId="10812"/>
    <cellStyle name="常规 6 23 56" xfId="10813"/>
    <cellStyle name="常规 6 23 57" xfId="10814"/>
    <cellStyle name="常规 6 23 58" xfId="10815"/>
    <cellStyle name="常规 6 23 59" xfId="10816"/>
    <cellStyle name="常规 6 23 6" xfId="10817"/>
    <cellStyle name="常规 6 23 60" xfId="10818"/>
    <cellStyle name="常规 6 23 61" xfId="10819"/>
    <cellStyle name="常规 6 23 62" xfId="10820"/>
    <cellStyle name="常规 6 23 63" xfId="10821"/>
    <cellStyle name="常规 6 23 64" xfId="10822"/>
    <cellStyle name="常规 6 23 65" xfId="10823"/>
    <cellStyle name="常规 6 23 66" xfId="10824"/>
    <cellStyle name="常规 6 23 67" xfId="10825"/>
    <cellStyle name="常规 6 23 68" xfId="10826"/>
    <cellStyle name="常规 6 23 69" xfId="10827"/>
    <cellStyle name="常规 6 23 7" xfId="10828"/>
    <cellStyle name="常规 6 23 70" xfId="10829"/>
    <cellStyle name="常规 6 23 71" xfId="10830"/>
    <cellStyle name="常规 6 23 72" xfId="10831"/>
    <cellStyle name="常规 6 23 73" xfId="10832"/>
    <cellStyle name="常规 6 23 74" xfId="10833"/>
    <cellStyle name="常规 6 23 75" xfId="10834"/>
    <cellStyle name="常规 6 23 76" xfId="10835"/>
    <cellStyle name="常规 6 23 77" xfId="10836"/>
    <cellStyle name="常规 6 23 78" xfId="10837"/>
    <cellStyle name="常规 6 23 79" xfId="10838"/>
    <cellStyle name="常规 6 23 8" xfId="10839"/>
    <cellStyle name="常规 6 23 80" xfId="10840"/>
    <cellStyle name="常规 6 23 9" xfId="10841"/>
    <cellStyle name="常规 6 24" xfId="10842"/>
    <cellStyle name="常规 6 24 10" xfId="10843"/>
    <cellStyle name="常规 6 24 11" xfId="10844"/>
    <cellStyle name="常规 6 24 12" xfId="10845"/>
    <cellStyle name="常规 6 24 13" xfId="10846"/>
    <cellStyle name="常规 6 24 14" xfId="10847"/>
    <cellStyle name="常规 6 24 15" xfId="10848"/>
    <cellStyle name="常规 6 24 16" xfId="10849"/>
    <cellStyle name="常规 6 24 17" xfId="10850"/>
    <cellStyle name="常规 6 24 18" xfId="10851"/>
    <cellStyle name="常规 6 24 19" xfId="10852"/>
    <cellStyle name="常规 6 24 2" xfId="10853"/>
    <cellStyle name="常规 6 24 20" xfId="10854"/>
    <cellStyle name="常规 6 24 21" xfId="10855"/>
    <cellStyle name="常规 6 24 22" xfId="10856"/>
    <cellStyle name="常规 6 24 23" xfId="10857"/>
    <cellStyle name="常规 6 24 24" xfId="10858"/>
    <cellStyle name="常规 6 24 25" xfId="10859"/>
    <cellStyle name="常规 6 24 26" xfId="10860"/>
    <cellStyle name="常规 6 24 27" xfId="10861"/>
    <cellStyle name="常规 6 24 28" xfId="10862"/>
    <cellStyle name="常规 6 24 29" xfId="10863"/>
    <cellStyle name="常规 6 24 3" xfId="10864"/>
    <cellStyle name="常规 6 24 30" xfId="10865"/>
    <cellStyle name="常规 6 24 31" xfId="10866"/>
    <cellStyle name="常规 6 24 32" xfId="10867"/>
    <cellStyle name="常规 6 24 33" xfId="10868"/>
    <cellStyle name="常规 6 24 34" xfId="10869"/>
    <cellStyle name="常规 6 24 35" xfId="10870"/>
    <cellStyle name="常规 6 24 36" xfId="10871"/>
    <cellStyle name="常规 6 24 37" xfId="10872"/>
    <cellStyle name="常规 6 24 38" xfId="10873"/>
    <cellStyle name="常规 6 24 39" xfId="10874"/>
    <cellStyle name="常规 6 24 4" xfId="10875"/>
    <cellStyle name="常规 6 24 40" xfId="10876"/>
    <cellStyle name="常规 6 24 41" xfId="10877"/>
    <cellStyle name="常规 6 24 42" xfId="10878"/>
    <cellStyle name="常规 6 24 43" xfId="10879"/>
    <cellStyle name="常规 6 24 44" xfId="10880"/>
    <cellStyle name="常规 6 24 45" xfId="10881"/>
    <cellStyle name="常规 6 24 46" xfId="10882"/>
    <cellStyle name="常规 6 24 47" xfId="10883"/>
    <cellStyle name="常规 6 24 48" xfId="10884"/>
    <cellStyle name="常规 6 24 49" xfId="10885"/>
    <cellStyle name="常规 6 24 5" xfId="10886"/>
    <cellStyle name="常规 6 24 50" xfId="10887"/>
    <cellStyle name="常规 6 24 51" xfId="10888"/>
    <cellStyle name="常规 6 24 52" xfId="10889"/>
    <cellStyle name="常规 6 24 53" xfId="10890"/>
    <cellStyle name="常规 6 24 54" xfId="10891"/>
    <cellStyle name="常规 6 24 55" xfId="10892"/>
    <cellStyle name="常规 6 24 56" xfId="10893"/>
    <cellStyle name="常规 6 24 57" xfId="10894"/>
    <cellStyle name="常规 6 24 58" xfId="10895"/>
    <cellStyle name="常规 6 24 59" xfId="10896"/>
    <cellStyle name="常规 6 24 6" xfId="10897"/>
    <cellStyle name="常规 6 24 60" xfId="10898"/>
    <cellStyle name="常规 6 24 61" xfId="10899"/>
    <cellStyle name="常规 6 24 62" xfId="10900"/>
    <cellStyle name="常规 6 24 63" xfId="10901"/>
    <cellStyle name="常规 6 24 64" xfId="10902"/>
    <cellStyle name="常规 6 24 65" xfId="10903"/>
    <cellStyle name="常规 6 24 66" xfId="10904"/>
    <cellStyle name="常规 6 24 67" xfId="10905"/>
    <cellStyle name="常规 6 24 68" xfId="10906"/>
    <cellStyle name="常规 6 24 69" xfId="10907"/>
    <cellStyle name="常规 6 24 7" xfId="10908"/>
    <cellStyle name="常规 6 24 70" xfId="10909"/>
    <cellStyle name="常规 6 24 71" xfId="10910"/>
    <cellStyle name="常规 6 24 72" xfId="10911"/>
    <cellStyle name="常规 6 24 73" xfId="10912"/>
    <cellStyle name="常规 6 24 74" xfId="10913"/>
    <cellStyle name="常规 6 24 75" xfId="10914"/>
    <cellStyle name="常规 6 24 76" xfId="10915"/>
    <cellStyle name="常规 6 24 77" xfId="10916"/>
    <cellStyle name="常规 6 24 78" xfId="10917"/>
    <cellStyle name="常规 6 24 79" xfId="10918"/>
    <cellStyle name="常规 6 24 8" xfId="10919"/>
    <cellStyle name="常规 6 24 80" xfId="10920"/>
    <cellStyle name="常规 6 24 9" xfId="10921"/>
    <cellStyle name="常规 6 25" xfId="10922"/>
    <cellStyle name="常规 6 25 10" xfId="10923"/>
    <cellStyle name="常规 6 25 11" xfId="10924"/>
    <cellStyle name="常规 6 25 12" xfId="10925"/>
    <cellStyle name="常规 6 25 13" xfId="10926"/>
    <cellStyle name="常规 6 25 14" xfId="10927"/>
    <cellStyle name="常规 6 25 15" xfId="10928"/>
    <cellStyle name="常规 6 25 16" xfId="10929"/>
    <cellStyle name="常规 6 25 17" xfId="10930"/>
    <cellStyle name="常规 6 25 18" xfId="10931"/>
    <cellStyle name="常规 6 25 19" xfId="10932"/>
    <cellStyle name="常规 6 25 2" xfId="10933"/>
    <cellStyle name="常规 6 25 20" xfId="10934"/>
    <cellStyle name="常规 6 25 21" xfId="10935"/>
    <cellStyle name="常规 6 25 22" xfId="10936"/>
    <cellStyle name="常规 6 25 23" xfId="10937"/>
    <cellStyle name="常规 6 25 24" xfId="10938"/>
    <cellStyle name="常规 6 25 25" xfId="10939"/>
    <cellStyle name="常规 6 25 26" xfId="10940"/>
    <cellStyle name="常规 6 25 27" xfId="10941"/>
    <cellStyle name="常规 6 25 28" xfId="10942"/>
    <cellStyle name="常规 6 25 29" xfId="10943"/>
    <cellStyle name="常规 6 25 3" xfId="10944"/>
    <cellStyle name="常规 6 25 30" xfId="10945"/>
    <cellStyle name="常规 6 25 31" xfId="10946"/>
    <cellStyle name="常规 6 25 32" xfId="10947"/>
    <cellStyle name="常规 6 25 33" xfId="10948"/>
    <cellStyle name="常规 6 25 34" xfId="10949"/>
    <cellStyle name="常规 6 25 35" xfId="10950"/>
    <cellStyle name="常规 6 25 36" xfId="10951"/>
    <cellStyle name="常规 6 25 37" xfId="10952"/>
    <cellStyle name="常规 6 25 38" xfId="10953"/>
    <cellStyle name="常规 6 25 39" xfId="10954"/>
    <cellStyle name="常规 6 25 4" xfId="10955"/>
    <cellStyle name="常规 6 25 40" xfId="10956"/>
    <cellStyle name="常规 6 25 41" xfId="10957"/>
    <cellStyle name="常规 6 25 42" xfId="10958"/>
    <cellStyle name="常规 6 25 43" xfId="10959"/>
    <cellStyle name="常规 6 25 44" xfId="10960"/>
    <cellStyle name="常规 6 25 45" xfId="10961"/>
    <cellStyle name="常规 6 25 46" xfId="10962"/>
    <cellStyle name="常规 6 25 47" xfId="10963"/>
    <cellStyle name="常规 6 25 48" xfId="10964"/>
    <cellStyle name="常规 6 25 49" xfId="10965"/>
    <cellStyle name="常规 6 25 5" xfId="10966"/>
    <cellStyle name="常规 6 25 50" xfId="10967"/>
    <cellStyle name="常规 6 25 51" xfId="10968"/>
    <cellStyle name="常规 6 25 52" xfId="10969"/>
    <cellStyle name="常规 6 25 53" xfId="10970"/>
    <cellStyle name="常规 6 25 54" xfId="10971"/>
    <cellStyle name="常规 6 25 55" xfId="10972"/>
    <cellStyle name="常规 6 25 56" xfId="10973"/>
    <cellStyle name="常规 6 25 57" xfId="10974"/>
    <cellStyle name="常规 6 25 58" xfId="10975"/>
    <cellStyle name="常规 6 25 59" xfId="10976"/>
    <cellStyle name="常规 6 25 6" xfId="10977"/>
    <cellStyle name="常规 6 25 60" xfId="10978"/>
    <cellStyle name="常规 6 25 61" xfId="10979"/>
    <cellStyle name="常规 6 25 62" xfId="10980"/>
    <cellStyle name="常规 6 25 63" xfId="10981"/>
    <cellStyle name="常规 6 25 64" xfId="10982"/>
    <cellStyle name="常规 6 25 65" xfId="10983"/>
    <cellStyle name="常规 6 25 66" xfId="10984"/>
    <cellStyle name="常规 6 25 67" xfId="10985"/>
    <cellStyle name="常规 6 25 68" xfId="10986"/>
    <cellStyle name="常规 6 25 69" xfId="10987"/>
    <cellStyle name="常规 6 25 7" xfId="10988"/>
    <cellStyle name="常规 6 25 70" xfId="10989"/>
    <cellStyle name="常规 6 25 71" xfId="10990"/>
    <cellStyle name="常规 6 25 72" xfId="10991"/>
    <cellStyle name="常规 6 25 73" xfId="10992"/>
    <cellStyle name="常规 6 25 74" xfId="10993"/>
    <cellStyle name="常规 6 25 75" xfId="10994"/>
    <cellStyle name="常规 6 25 76" xfId="10995"/>
    <cellStyle name="常规 6 25 77" xfId="10996"/>
    <cellStyle name="常规 6 25 78" xfId="10997"/>
    <cellStyle name="常规 6 25 79" xfId="10998"/>
    <cellStyle name="常规 6 25 8" xfId="10999"/>
    <cellStyle name="常规 6 25 80" xfId="11000"/>
    <cellStyle name="常规 6 25 9" xfId="11001"/>
    <cellStyle name="常规 6 26" xfId="11002"/>
    <cellStyle name="常规 6 26 10" xfId="11003"/>
    <cellStyle name="常规 6 26 11" xfId="11004"/>
    <cellStyle name="常规 6 26 12" xfId="11005"/>
    <cellStyle name="常规 6 26 13" xfId="11006"/>
    <cellStyle name="常规 6 26 14" xfId="11007"/>
    <cellStyle name="常规 6 26 15" xfId="11008"/>
    <cellStyle name="常规 6 26 16" xfId="11009"/>
    <cellStyle name="常规 6 26 17" xfId="11010"/>
    <cellStyle name="常规 6 26 18" xfId="11011"/>
    <cellStyle name="常规 6 26 19" xfId="11012"/>
    <cellStyle name="常规 6 26 2" xfId="11013"/>
    <cellStyle name="常规 6 26 20" xfId="11014"/>
    <cellStyle name="常规 6 26 21" xfId="11015"/>
    <cellStyle name="常规 6 26 22" xfId="11016"/>
    <cellStyle name="常规 6 26 23" xfId="11017"/>
    <cellStyle name="常规 6 26 24" xfId="11018"/>
    <cellStyle name="常规 6 26 25" xfId="11019"/>
    <cellStyle name="常规 6 26 26" xfId="11020"/>
    <cellStyle name="常规 6 26 27" xfId="11021"/>
    <cellStyle name="常规 6 26 28" xfId="11022"/>
    <cellStyle name="常规 6 26 29" xfId="11023"/>
    <cellStyle name="常规 6 26 3" xfId="11024"/>
    <cellStyle name="常规 6 26 30" xfId="11025"/>
    <cellStyle name="常规 6 26 31" xfId="11026"/>
    <cellStyle name="常规 6 26 32" xfId="11027"/>
    <cellStyle name="常规 6 26 33" xfId="11028"/>
    <cellStyle name="常规 6 26 34" xfId="11029"/>
    <cellStyle name="常规 6 26 35" xfId="11030"/>
    <cellStyle name="常规 6 26 36" xfId="11031"/>
    <cellStyle name="常规 6 26 37" xfId="11032"/>
    <cellStyle name="常规 6 26 38" xfId="11033"/>
    <cellStyle name="常规 6 26 39" xfId="11034"/>
    <cellStyle name="常规 6 26 4" xfId="11035"/>
    <cellStyle name="常规 6 26 40" xfId="11036"/>
    <cellStyle name="常规 6 26 41" xfId="11037"/>
    <cellStyle name="常规 6 26 42" xfId="11038"/>
    <cellStyle name="常规 6 26 43" xfId="11039"/>
    <cellStyle name="常规 6 26 44" xfId="11040"/>
    <cellStyle name="常规 6 26 45" xfId="11041"/>
    <cellStyle name="常规 6 26 46" xfId="11042"/>
    <cellStyle name="常规 6 26 47" xfId="11043"/>
    <cellStyle name="常规 6 26 48" xfId="11044"/>
    <cellStyle name="常规 6 26 49" xfId="11045"/>
    <cellStyle name="常规 6 26 5" xfId="11046"/>
    <cellStyle name="常规 6 26 50" xfId="11047"/>
    <cellStyle name="常规 6 26 51" xfId="11048"/>
    <cellStyle name="常规 6 26 52" xfId="11049"/>
    <cellStyle name="常规 6 26 53" xfId="11050"/>
    <cellStyle name="常规 6 26 54" xfId="11051"/>
    <cellStyle name="常规 6 26 55" xfId="11052"/>
    <cellStyle name="常规 6 26 56" xfId="11053"/>
    <cellStyle name="常规 6 26 57" xfId="11054"/>
    <cellStyle name="常规 6 26 58" xfId="11055"/>
    <cellStyle name="常规 6 26 59" xfId="11056"/>
    <cellStyle name="常规 6 26 6" xfId="11057"/>
    <cellStyle name="常规 6 26 60" xfId="11058"/>
    <cellStyle name="常规 6 26 61" xfId="11059"/>
    <cellStyle name="常规 6 26 62" xfId="11060"/>
    <cellStyle name="常规 6 26 63" xfId="11061"/>
    <cellStyle name="常规 6 26 64" xfId="11062"/>
    <cellStyle name="常规 6 26 65" xfId="11063"/>
    <cellStyle name="常规 6 26 66" xfId="11064"/>
    <cellStyle name="常规 6 26 67" xfId="11065"/>
    <cellStyle name="常规 6 26 68" xfId="11066"/>
    <cellStyle name="常规 6 26 69" xfId="11067"/>
    <cellStyle name="常规 6 26 7" xfId="11068"/>
    <cellStyle name="常规 6 26 70" xfId="11069"/>
    <cellStyle name="常规 6 26 71" xfId="11070"/>
    <cellStyle name="常规 6 26 72" xfId="11071"/>
    <cellStyle name="常规 6 26 73" xfId="11072"/>
    <cellStyle name="常规 6 26 74" xfId="11073"/>
    <cellStyle name="常规 6 26 75" xfId="11074"/>
    <cellStyle name="常规 6 26 76" xfId="11075"/>
    <cellStyle name="常规 6 26 77" xfId="11076"/>
    <cellStyle name="常规 6 26 78" xfId="11077"/>
    <cellStyle name="常规 6 26 79" xfId="11078"/>
    <cellStyle name="常规 6 26 8" xfId="11079"/>
    <cellStyle name="常规 6 26 80" xfId="11080"/>
    <cellStyle name="常规 6 26 9" xfId="11081"/>
    <cellStyle name="常规 6 27" xfId="11082"/>
    <cellStyle name="常规 6 27 10" xfId="11083"/>
    <cellStyle name="常规 6 27 11" xfId="11084"/>
    <cellStyle name="常规 6 27 12" xfId="11085"/>
    <cellStyle name="常规 6 27 13" xfId="11086"/>
    <cellStyle name="常规 6 27 14" xfId="11087"/>
    <cellStyle name="常规 6 27 15" xfId="11088"/>
    <cellStyle name="常规 6 27 16" xfId="11089"/>
    <cellStyle name="常规 6 27 17" xfId="11090"/>
    <cellStyle name="常规 6 27 18" xfId="11091"/>
    <cellStyle name="常规 6 27 19" xfId="11092"/>
    <cellStyle name="常规 6 27 2" xfId="11093"/>
    <cellStyle name="常规 6 27 20" xfId="11094"/>
    <cellStyle name="常规 6 27 21" xfId="11095"/>
    <cellStyle name="常规 6 27 22" xfId="11096"/>
    <cellStyle name="常规 6 27 23" xfId="11097"/>
    <cellStyle name="常规 6 27 24" xfId="11098"/>
    <cellStyle name="常规 6 27 25" xfId="11099"/>
    <cellStyle name="常规 6 27 26" xfId="11100"/>
    <cellStyle name="常规 6 27 27" xfId="11101"/>
    <cellStyle name="常规 6 27 28" xfId="11102"/>
    <cellStyle name="常规 6 27 29" xfId="11103"/>
    <cellStyle name="常规 6 27 3" xfId="11104"/>
    <cellStyle name="常规 6 27 30" xfId="11105"/>
    <cellStyle name="常规 6 27 31" xfId="11106"/>
    <cellStyle name="常规 6 27 32" xfId="11107"/>
    <cellStyle name="常规 6 27 33" xfId="11108"/>
    <cellStyle name="常规 6 27 34" xfId="11109"/>
    <cellStyle name="常规 6 27 35" xfId="11110"/>
    <cellStyle name="常规 6 27 36" xfId="11111"/>
    <cellStyle name="常规 6 27 37" xfId="11112"/>
    <cellStyle name="常规 6 27 38" xfId="11113"/>
    <cellStyle name="常规 6 27 39" xfId="11114"/>
    <cellStyle name="常规 6 27 4" xfId="11115"/>
    <cellStyle name="常规 6 27 40" xfId="11116"/>
    <cellStyle name="常规 6 27 41" xfId="11117"/>
    <cellStyle name="常规 6 27 42" xfId="11118"/>
    <cellStyle name="常规 6 27 43" xfId="11119"/>
    <cellStyle name="常规 6 27 44" xfId="11120"/>
    <cellStyle name="常规 6 27 45" xfId="11121"/>
    <cellStyle name="常规 6 27 46" xfId="11122"/>
    <cellStyle name="常规 6 27 47" xfId="11123"/>
    <cellStyle name="常规 6 27 48" xfId="11124"/>
    <cellStyle name="常规 6 27 49" xfId="11125"/>
    <cellStyle name="常规 6 27 5" xfId="11126"/>
    <cellStyle name="常规 6 27 50" xfId="11127"/>
    <cellStyle name="常规 6 27 51" xfId="11128"/>
    <cellStyle name="常规 6 27 52" xfId="11129"/>
    <cellStyle name="常规 6 27 53" xfId="11130"/>
    <cellStyle name="常规 6 27 54" xfId="11131"/>
    <cellStyle name="常规 6 27 55" xfId="11132"/>
    <cellStyle name="常规 6 27 56" xfId="11133"/>
    <cellStyle name="常规 6 27 57" xfId="11134"/>
    <cellStyle name="常规 6 27 58" xfId="11135"/>
    <cellStyle name="常规 6 27 59" xfId="11136"/>
    <cellStyle name="常规 6 27 6" xfId="11137"/>
    <cellStyle name="常规 6 27 60" xfId="11138"/>
    <cellStyle name="常规 6 27 61" xfId="11139"/>
    <cellStyle name="常规 6 27 62" xfId="11140"/>
    <cellStyle name="常规 6 27 63" xfId="11141"/>
    <cellStyle name="常规 6 27 64" xfId="11142"/>
    <cellStyle name="常规 6 27 65" xfId="11143"/>
    <cellStyle name="常规 6 27 66" xfId="11144"/>
    <cellStyle name="常规 6 27 67" xfId="11145"/>
    <cellStyle name="常规 6 27 68" xfId="11146"/>
    <cellStyle name="常规 6 27 69" xfId="11147"/>
    <cellStyle name="常规 6 27 7" xfId="11148"/>
    <cellStyle name="常规 6 27 70" xfId="11149"/>
    <cellStyle name="常规 6 27 71" xfId="11150"/>
    <cellStyle name="常规 6 27 72" xfId="11151"/>
    <cellStyle name="常规 6 27 73" xfId="11152"/>
    <cellStyle name="常规 6 27 74" xfId="11153"/>
    <cellStyle name="常规 6 27 75" xfId="11154"/>
    <cellStyle name="常规 6 27 76" xfId="11155"/>
    <cellStyle name="常规 6 27 77" xfId="11156"/>
    <cellStyle name="常规 6 27 78" xfId="11157"/>
    <cellStyle name="常规 6 27 79" xfId="11158"/>
    <cellStyle name="常规 6 27 8" xfId="11159"/>
    <cellStyle name="常规 6 27 80" xfId="11160"/>
    <cellStyle name="常规 6 27 9" xfId="11161"/>
    <cellStyle name="常规 6 28" xfId="11162"/>
    <cellStyle name="常规 6 28 10" xfId="11163"/>
    <cellStyle name="常规 6 28 11" xfId="11164"/>
    <cellStyle name="常规 6 28 12" xfId="11165"/>
    <cellStyle name="常规 6 28 13" xfId="11166"/>
    <cellStyle name="常规 6 28 14" xfId="11167"/>
    <cellStyle name="常规 6 28 15" xfId="11168"/>
    <cellStyle name="常规 6 28 16" xfId="11169"/>
    <cellStyle name="常规 6 28 17" xfId="11170"/>
    <cellStyle name="常规 6 28 18" xfId="11171"/>
    <cellStyle name="常规 6 28 19" xfId="11172"/>
    <cellStyle name="常规 6 28 2" xfId="11173"/>
    <cellStyle name="常规 6 28 20" xfId="11174"/>
    <cellStyle name="常规 6 28 21" xfId="11175"/>
    <cellStyle name="常规 6 28 22" xfId="11176"/>
    <cellStyle name="常规 6 28 23" xfId="11177"/>
    <cellStyle name="常规 6 28 24" xfId="11178"/>
    <cellStyle name="常规 6 28 25" xfId="11179"/>
    <cellStyle name="常规 6 28 26" xfId="11180"/>
    <cellStyle name="常规 6 28 27" xfId="11181"/>
    <cellStyle name="常规 6 28 28" xfId="11182"/>
    <cellStyle name="常规 6 28 29" xfId="11183"/>
    <cellStyle name="常规 6 28 3" xfId="11184"/>
    <cellStyle name="常规 6 28 30" xfId="11185"/>
    <cellStyle name="常规 6 28 31" xfId="11186"/>
    <cellStyle name="常规 6 28 32" xfId="11187"/>
    <cellStyle name="常规 6 28 33" xfId="11188"/>
    <cellStyle name="常规 6 28 34" xfId="11189"/>
    <cellStyle name="常规 6 28 35" xfId="11190"/>
    <cellStyle name="常规 6 28 36" xfId="11191"/>
    <cellStyle name="常规 6 28 37" xfId="11192"/>
    <cellStyle name="常规 6 28 38" xfId="11193"/>
    <cellStyle name="常规 6 28 39" xfId="11194"/>
    <cellStyle name="常规 6 28 4" xfId="11195"/>
    <cellStyle name="常规 6 28 40" xfId="11196"/>
    <cellStyle name="常规 6 28 41" xfId="11197"/>
    <cellStyle name="常规 6 28 42" xfId="11198"/>
    <cellStyle name="常规 6 28 43" xfId="11199"/>
    <cellStyle name="常规 6 28 44" xfId="11200"/>
    <cellStyle name="常规 6 28 45" xfId="11201"/>
    <cellStyle name="常规 6 28 46" xfId="11202"/>
    <cellStyle name="常规 6 28 47" xfId="11203"/>
    <cellStyle name="常规 6 28 48" xfId="11204"/>
    <cellStyle name="常规 6 28 49" xfId="11205"/>
    <cellStyle name="常规 6 28 5" xfId="11206"/>
    <cellStyle name="常规 6 28 50" xfId="11207"/>
    <cellStyle name="常规 6 28 51" xfId="11208"/>
    <cellStyle name="常规 6 28 52" xfId="11209"/>
    <cellStyle name="常规 6 28 53" xfId="11210"/>
    <cellStyle name="常规 6 28 54" xfId="11211"/>
    <cellStyle name="常规 6 28 55" xfId="11212"/>
    <cellStyle name="常规 6 28 56" xfId="11213"/>
    <cellStyle name="常规 6 28 57" xfId="11214"/>
    <cellStyle name="常规 6 28 58" xfId="11215"/>
    <cellStyle name="常规 6 28 59" xfId="11216"/>
    <cellStyle name="常规 6 28 6" xfId="11217"/>
    <cellStyle name="常规 6 28 60" xfId="11218"/>
    <cellStyle name="常规 6 28 61" xfId="11219"/>
    <cellStyle name="常规 6 28 62" xfId="11220"/>
    <cellStyle name="常规 6 28 63" xfId="11221"/>
    <cellStyle name="常规 6 28 64" xfId="11222"/>
    <cellStyle name="常规 6 28 65" xfId="11223"/>
    <cellStyle name="常规 6 28 66" xfId="11224"/>
    <cellStyle name="常规 6 28 67" xfId="11225"/>
    <cellStyle name="常规 6 28 68" xfId="11226"/>
    <cellStyle name="常规 6 28 69" xfId="11227"/>
    <cellStyle name="常规 6 28 7" xfId="11228"/>
    <cellStyle name="常规 6 28 70" xfId="11229"/>
    <cellStyle name="常规 6 28 71" xfId="11230"/>
    <cellStyle name="常规 6 28 72" xfId="11231"/>
    <cellStyle name="常规 6 28 73" xfId="11232"/>
    <cellStyle name="常规 6 28 74" xfId="11233"/>
    <cellStyle name="常规 6 28 75" xfId="11234"/>
    <cellStyle name="常规 6 28 76" xfId="11235"/>
    <cellStyle name="常规 6 28 77" xfId="11236"/>
    <cellStyle name="常规 6 28 78" xfId="11237"/>
    <cellStyle name="常规 6 28 79" xfId="11238"/>
    <cellStyle name="常规 6 28 8" xfId="11239"/>
    <cellStyle name="常规 6 28 80" xfId="11240"/>
    <cellStyle name="常规 6 28 9" xfId="11241"/>
    <cellStyle name="常规 6 29" xfId="11242"/>
    <cellStyle name="常规 6 29 10" xfId="11243"/>
    <cellStyle name="常规 6 29 11" xfId="11244"/>
    <cellStyle name="常规 6 29 12" xfId="11245"/>
    <cellStyle name="常规 6 29 13" xfId="11246"/>
    <cellStyle name="常规 6 29 14" xfId="11247"/>
    <cellStyle name="常规 6 29 15" xfId="11248"/>
    <cellStyle name="常规 6 29 16" xfId="11249"/>
    <cellStyle name="常规 6 29 17" xfId="11250"/>
    <cellStyle name="常规 6 29 18" xfId="11251"/>
    <cellStyle name="常规 6 29 19" xfId="11252"/>
    <cellStyle name="常规 6 29 2" xfId="11253"/>
    <cellStyle name="常规 6 29 20" xfId="11254"/>
    <cellStyle name="常规 6 29 21" xfId="11255"/>
    <cellStyle name="常规 6 29 22" xfId="11256"/>
    <cellStyle name="常规 6 29 23" xfId="11257"/>
    <cellStyle name="常规 6 29 24" xfId="11258"/>
    <cellStyle name="常规 6 29 25" xfId="11259"/>
    <cellStyle name="常规 6 29 26" xfId="11260"/>
    <cellStyle name="常规 6 29 27" xfId="11261"/>
    <cellStyle name="常规 6 29 28" xfId="11262"/>
    <cellStyle name="常规 6 29 29" xfId="11263"/>
    <cellStyle name="常规 6 29 3" xfId="11264"/>
    <cellStyle name="常规 6 29 30" xfId="11265"/>
    <cellStyle name="常规 6 29 31" xfId="11266"/>
    <cellStyle name="常规 6 29 32" xfId="11267"/>
    <cellStyle name="常规 6 29 33" xfId="11268"/>
    <cellStyle name="常规 6 29 34" xfId="11269"/>
    <cellStyle name="常规 6 29 35" xfId="11270"/>
    <cellStyle name="常规 6 29 36" xfId="11271"/>
    <cellStyle name="常规 6 29 37" xfId="11272"/>
    <cellStyle name="常规 6 29 38" xfId="11273"/>
    <cellStyle name="常规 6 29 39" xfId="11274"/>
    <cellStyle name="常规 6 29 4" xfId="11275"/>
    <cellStyle name="常规 6 29 40" xfId="11276"/>
    <cellStyle name="常规 6 29 41" xfId="11277"/>
    <cellStyle name="常规 6 29 42" xfId="11278"/>
    <cellStyle name="常规 6 29 43" xfId="11279"/>
    <cellStyle name="常规 6 29 44" xfId="11280"/>
    <cellStyle name="常规 6 29 45" xfId="11281"/>
    <cellStyle name="常规 6 29 46" xfId="11282"/>
    <cellStyle name="常规 6 29 47" xfId="11283"/>
    <cellStyle name="常规 6 29 48" xfId="11284"/>
    <cellStyle name="常规 6 29 49" xfId="11285"/>
    <cellStyle name="常规 6 29 5" xfId="11286"/>
    <cellStyle name="常规 6 29 50" xfId="11287"/>
    <cellStyle name="常规 6 29 51" xfId="11288"/>
    <cellStyle name="常规 6 29 52" xfId="11289"/>
    <cellStyle name="常规 6 29 53" xfId="11290"/>
    <cellStyle name="常规 6 29 54" xfId="11291"/>
    <cellStyle name="常规 6 29 55" xfId="11292"/>
    <cellStyle name="常规 6 29 56" xfId="11293"/>
    <cellStyle name="常规 6 29 57" xfId="11294"/>
    <cellStyle name="常规 6 29 58" xfId="11295"/>
    <cellStyle name="常规 6 29 59" xfId="11296"/>
    <cellStyle name="常规 6 29 6" xfId="11297"/>
    <cellStyle name="常规 6 29 60" xfId="11298"/>
    <cellStyle name="常规 6 29 61" xfId="11299"/>
    <cellStyle name="常规 6 29 62" xfId="11300"/>
    <cellStyle name="常规 6 29 63" xfId="11301"/>
    <cellStyle name="常规 6 29 64" xfId="11302"/>
    <cellStyle name="常规 6 29 65" xfId="11303"/>
    <cellStyle name="常规 6 29 66" xfId="11304"/>
    <cellStyle name="常规 6 29 67" xfId="11305"/>
    <cellStyle name="常规 6 29 68" xfId="11306"/>
    <cellStyle name="常规 6 29 69" xfId="11307"/>
    <cellStyle name="常规 6 29 7" xfId="11308"/>
    <cellStyle name="常规 6 29 70" xfId="11309"/>
    <cellStyle name="常规 6 29 71" xfId="11310"/>
    <cellStyle name="常规 6 29 72" xfId="11311"/>
    <cellStyle name="常规 6 29 73" xfId="11312"/>
    <cellStyle name="常规 6 29 74" xfId="11313"/>
    <cellStyle name="常规 6 29 75" xfId="11314"/>
    <cellStyle name="常规 6 29 76" xfId="11315"/>
    <cellStyle name="常规 6 29 77" xfId="11316"/>
    <cellStyle name="常规 6 29 78" xfId="11317"/>
    <cellStyle name="常规 6 29 79" xfId="11318"/>
    <cellStyle name="常规 6 29 8" xfId="11319"/>
    <cellStyle name="常规 6 29 80" xfId="11320"/>
    <cellStyle name="常规 6 29 9" xfId="11321"/>
    <cellStyle name="常规 6 3" xfId="11322"/>
    <cellStyle name="常规 6 3 10" xfId="11323"/>
    <cellStyle name="常规 6 3 11" xfId="11324"/>
    <cellStyle name="常规 6 3 12" xfId="11325"/>
    <cellStyle name="常规 6 3 13" xfId="11326"/>
    <cellStyle name="常规 6 3 14" xfId="11327"/>
    <cellStyle name="常规 6 3 15" xfId="11328"/>
    <cellStyle name="常规 6 3 16" xfId="11329"/>
    <cellStyle name="常规 6 3 17" xfId="11330"/>
    <cellStyle name="常规 6 3 18" xfId="11331"/>
    <cellStyle name="常规 6 3 19" xfId="11332"/>
    <cellStyle name="常规 6 3 2" xfId="11333"/>
    <cellStyle name="常规 6 3 20" xfId="11334"/>
    <cellStyle name="常规 6 3 21" xfId="11335"/>
    <cellStyle name="常规 6 3 22" xfId="11336"/>
    <cellStyle name="常规 6 3 23" xfId="11337"/>
    <cellStyle name="常规 6 3 24" xfId="11338"/>
    <cellStyle name="常规 6 3 25" xfId="11339"/>
    <cellStyle name="常规 6 3 26" xfId="11340"/>
    <cellStyle name="常规 6 3 27" xfId="11341"/>
    <cellStyle name="常规 6 3 28" xfId="11342"/>
    <cellStyle name="常规 6 3 29" xfId="11343"/>
    <cellStyle name="常规 6 3 3" xfId="11344"/>
    <cellStyle name="常规 6 3 30" xfId="11345"/>
    <cellStyle name="常规 6 3 31" xfId="11346"/>
    <cellStyle name="常规 6 3 32" xfId="11347"/>
    <cellStyle name="常规 6 3 33" xfId="11348"/>
    <cellStyle name="常规 6 3 34" xfId="11349"/>
    <cellStyle name="常规 6 3 35" xfId="11350"/>
    <cellStyle name="常规 6 3 36" xfId="11351"/>
    <cellStyle name="常规 6 3 37" xfId="11352"/>
    <cellStyle name="常规 6 3 38" xfId="11353"/>
    <cellStyle name="常规 6 3 39" xfId="11354"/>
    <cellStyle name="常规 6 3 4" xfId="11355"/>
    <cellStyle name="常规 6 3 40" xfId="11356"/>
    <cellStyle name="常规 6 3 41" xfId="11357"/>
    <cellStyle name="常规 6 3 42" xfId="11358"/>
    <cellStyle name="常规 6 3 43" xfId="11359"/>
    <cellStyle name="常规 6 3 44" xfId="11360"/>
    <cellStyle name="常规 6 3 45" xfId="11361"/>
    <cellStyle name="常规 6 3 46" xfId="11362"/>
    <cellStyle name="常规 6 3 47" xfId="11363"/>
    <cellStyle name="常规 6 3 48" xfId="11364"/>
    <cellStyle name="常规 6 3 49" xfId="11365"/>
    <cellStyle name="常规 6 3 5" xfId="11366"/>
    <cellStyle name="常规 6 3 50" xfId="11367"/>
    <cellStyle name="常规 6 3 51" xfId="11368"/>
    <cellStyle name="常规 6 3 52" xfId="11369"/>
    <cellStyle name="常规 6 3 53" xfId="11370"/>
    <cellStyle name="常规 6 3 54" xfId="11371"/>
    <cellStyle name="常规 6 3 55" xfId="11372"/>
    <cellStyle name="常规 6 3 56" xfId="11373"/>
    <cellStyle name="常规 6 3 57" xfId="11374"/>
    <cellStyle name="常规 6 3 58" xfId="11375"/>
    <cellStyle name="常规 6 3 59" xfId="11376"/>
    <cellStyle name="常规 6 3 6" xfId="11377"/>
    <cellStyle name="常规 6 3 60" xfId="11378"/>
    <cellStyle name="常规 6 3 61" xfId="11379"/>
    <cellStyle name="常规 6 3 62" xfId="11380"/>
    <cellStyle name="常规 6 3 63" xfId="11381"/>
    <cellStyle name="常规 6 3 64" xfId="11382"/>
    <cellStyle name="常规 6 3 65" xfId="11383"/>
    <cellStyle name="常规 6 3 66" xfId="11384"/>
    <cellStyle name="常规 6 3 67" xfId="11385"/>
    <cellStyle name="常规 6 3 68" xfId="11386"/>
    <cellStyle name="常规 6 3 69" xfId="11387"/>
    <cellStyle name="常规 6 3 7" xfId="11388"/>
    <cellStyle name="常规 6 3 70" xfId="11389"/>
    <cellStyle name="常规 6 3 71" xfId="11390"/>
    <cellStyle name="常规 6 3 72" xfId="11391"/>
    <cellStyle name="常规 6 3 73" xfId="11392"/>
    <cellStyle name="常规 6 3 74" xfId="11393"/>
    <cellStyle name="常规 6 3 75" xfId="11394"/>
    <cellStyle name="常规 6 3 76" xfId="11395"/>
    <cellStyle name="常规 6 3 77" xfId="11396"/>
    <cellStyle name="常规 6 3 78" xfId="11397"/>
    <cellStyle name="常规 6 3 79" xfId="11398"/>
    <cellStyle name="常规 6 3 8" xfId="11399"/>
    <cellStyle name="常规 6 3 80" xfId="11400"/>
    <cellStyle name="常规 6 3 9" xfId="11401"/>
    <cellStyle name="常规 6 30" xfId="11402"/>
    <cellStyle name="常规 6 31" xfId="11403"/>
    <cellStyle name="常规 6 32" xfId="11404"/>
    <cellStyle name="常规 6 33" xfId="11405"/>
    <cellStyle name="常规 6 34" xfId="11406"/>
    <cellStyle name="常规 6 35" xfId="11407"/>
    <cellStyle name="常规 6 36" xfId="11408"/>
    <cellStyle name="常规 6 37" xfId="11409"/>
    <cellStyle name="常规 6 38" xfId="11410"/>
    <cellStyle name="常规 6 38 10" xfId="11411"/>
    <cellStyle name="常规 6 38 10 2" xfId="11412"/>
    <cellStyle name="常规 6 38 11" xfId="11413"/>
    <cellStyle name="常规 6 38 11 2" xfId="11414"/>
    <cellStyle name="常规 6 38 12" xfId="11415"/>
    <cellStyle name="常规 6 38 12 2" xfId="11416"/>
    <cellStyle name="常规 6 38 13" xfId="11417"/>
    <cellStyle name="常规 6 38 13 2" xfId="11418"/>
    <cellStyle name="常规 6 38 14" xfId="11419"/>
    <cellStyle name="常规 6 38 14 2" xfId="11420"/>
    <cellStyle name="常规 6 38 15" xfId="11421"/>
    <cellStyle name="常规 6 38 15 2" xfId="11422"/>
    <cellStyle name="常规 6 38 16" xfId="11423"/>
    <cellStyle name="常规 6 38 16 2" xfId="11424"/>
    <cellStyle name="常规 6 38 17" xfId="11425"/>
    <cellStyle name="常规 6 38 17 2" xfId="11426"/>
    <cellStyle name="常规 6 38 18" xfId="11427"/>
    <cellStyle name="常规 6 38 18 2" xfId="11428"/>
    <cellStyle name="常规 6 38 2" xfId="11429"/>
    <cellStyle name="常规 6 38 2 2" xfId="11430"/>
    <cellStyle name="常规 6 38 3" xfId="11431"/>
    <cellStyle name="常规 6 38 3 2" xfId="11432"/>
    <cellStyle name="常规 6 38 4" xfId="11433"/>
    <cellStyle name="常规 6 38 4 2" xfId="11434"/>
    <cellStyle name="常规 6 38 5" xfId="11435"/>
    <cellStyle name="常规 6 38 5 2" xfId="11436"/>
    <cellStyle name="常规 6 38 6" xfId="11437"/>
    <cellStyle name="常规 6 38 6 2" xfId="11438"/>
    <cellStyle name="常规 6 38 7" xfId="11439"/>
    <cellStyle name="常规 6 38 7 2" xfId="11440"/>
    <cellStyle name="常规 6 38 8" xfId="11441"/>
    <cellStyle name="常规 6 38 8 2" xfId="11442"/>
    <cellStyle name="常规 6 38 9" xfId="11443"/>
    <cellStyle name="常规 6 38 9 2" xfId="11444"/>
    <cellStyle name="常规 6 39" xfId="11445"/>
    <cellStyle name="常规 6 39 2" xfId="11446"/>
    <cellStyle name="常规 6 4" xfId="11447"/>
    <cellStyle name="常规 6 4 10" xfId="11448"/>
    <cellStyle name="常规 6 4 11" xfId="11449"/>
    <cellStyle name="常规 6 4 12" xfId="11450"/>
    <cellStyle name="常规 6 4 13" xfId="11451"/>
    <cellStyle name="常规 6 4 14" xfId="11452"/>
    <cellStyle name="常规 6 4 15" xfId="11453"/>
    <cellStyle name="常规 6 4 16" xfId="11454"/>
    <cellStyle name="常规 6 4 17" xfId="11455"/>
    <cellStyle name="常规 6 4 18" xfId="11456"/>
    <cellStyle name="常规 6 4 19" xfId="11457"/>
    <cellStyle name="常规 6 4 2" xfId="11458"/>
    <cellStyle name="常规 6 4 20" xfId="11459"/>
    <cellStyle name="常规 6 4 21" xfId="11460"/>
    <cellStyle name="常规 6 4 22" xfId="11461"/>
    <cellStyle name="常规 6 4 23" xfId="11462"/>
    <cellStyle name="常规 6 4 24" xfId="11463"/>
    <cellStyle name="常规 6 4 25" xfId="11464"/>
    <cellStyle name="常规 6 4 26" xfId="11465"/>
    <cellStyle name="常规 6 4 27" xfId="11466"/>
    <cellStyle name="常规 6 4 28" xfId="11467"/>
    <cellStyle name="常规 6 4 29" xfId="11468"/>
    <cellStyle name="常规 6 4 3" xfId="11469"/>
    <cellStyle name="常规 6 4 30" xfId="11470"/>
    <cellStyle name="常规 6 4 31" xfId="11471"/>
    <cellStyle name="常规 6 4 32" xfId="11472"/>
    <cellStyle name="常规 6 4 33" xfId="11473"/>
    <cellStyle name="常规 6 4 34" xfId="11474"/>
    <cellStyle name="常规 6 4 35" xfId="11475"/>
    <cellStyle name="常规 6 4 36" xfId="11476"/>
    <cellStyle name="常规 6 4 37" xfId="11477"/>
    <cellStyle name="常规 6 4 38" xfId="11478"/>
    <cellStyle name="常规 6 4 39" xfId="11479"/>
    <cellStyle name="常规 6 4 4" xfId="11480"/>
    <cellStyle name="常规 6 4 40" xfId="11481"/>
    <cellStyle name="常规 6 4 41" xfId="11482"/>
    <cellStyle name="常规 6 4 42" xfId="11483"/>
    <cellStyle name="常规 6 4 43" xfId="11484"/>
    <cellStyle name="常规 6 4 44" xfId="11485"/>
    <cellStyle name="常规 6 4 45" xfId="11486"/>
    <cellStyle name="常规 6 4 46" xfId="11487"/>
    <cellStyle name="常规 6 4 47" xfId="11488"/>
    <cellStyle name="常规 6 4 48" xfId="11489"/>
    <cellStyle name="常规 6 4 49" xfId="11490"/>
    <cellStyle name="常规 6 4 5" xfId="11491"/>
    <cellStyle name="常规 6 4 50" xfId="11492"/>
    <cellStyle name="常规 6 4 51" xfId="11493"/>
    <cellStyle name="常规 6 4 52" xfId="11494"/>
    <cellStyle name="常规 6 4 53" xfId="11495"/>
    <cellStyle name="常规 6 4 54" xfId="11496"/>
    <cellStyle name="常规 6 4 55" xfId="11497"/>
    <cellStyle name="常规 6 4 56" xfId="11498"/>
    <cellStyle name="常规 6 4 57" xfId="11499"/>
    <cellStyle name="常规 6 4 58" xfId="11500"/>
    <cellStyle name="常规 6 4 59" xfId="11501"/>
    <cellStyle name="常规 6 4 6" xfId="11502"/>
    <cellStyle name="常规 6 4 60" xfId="11503"/>
    <cellStyle name="常规 6 4 61" xfId="11504"/>
    <cellStyle name="常规 6 4 62" xfId="11505"/>
    <cellStyle name="常规 6 4 63" xfId="11506"/>
    <cellStyle name="常规 6 4 64" xfId="11507"/>
    <cellStyle name="常规 6 4 65" xfId="11508"/>
    <cellStyle name="常规 6 4 66" xfId="11509"/>
    <cellStyle name="常规 6 4 67" xfId="11510"/>
    <cellStyle name="常规 6 4 68" xfId="11511"/>
    <cellStyle name="常规 6 4 69" xfId="11512"/>
    <cellStyle name="常规 6 4 7" xfId="11513"/>
    <cellStyle name="常规 6 4 70" xfId="11514"/>
    <cellStyle name="常规 6 4 71" xfId="11515"/>
    <cellStyle name="常规 6 4 72" xfId="11516"/>
    <cellStyle name="常规 6 4 73" xfId="11517"/>
    <cellStyle name="常规 6 4 74" xfId="11518"/>
    <cellStyle name="常规 6 4 75" xfId="11519"/>
    <cellStyle name="常规 6 4 76" xfId="11520"/>
    <cellStyle name="常规 6 4 77" xfId="11521"/>
    <cellStyle name="常规 6 4 78" xfId="11522"/>
    <cellStyle name="常规 6 4 79" xfId="11523"/>
    <cellStyle name="常规 6 4 8" xfId="11524"/>
    <cellStyle name="常规 6 4 80" xfId="11525"/>
    <cellStyle name="常规 6 4 9" xfId="11526"/>
    <cellStyle name="常规 6 40" xfId="11527"/>
    <cellStyle name="常规 6 40 2" xfId="11528"/>
    <cellStyle name="常规 6 41" xfId="11529"/>
    <cellStyle name="常规 6 41 2" xfId="11530"/>
    <cellStyle name="常规 6 42" xfId="11531"/>
    <cellStyle name="常规 6 43" xfId="11532"/>
    <cellStyle name="常规 6 44" xfId="11533"/>
    <cellStyle name="常规 6 45" xfId="11534"/>
    <cellStyle name="常规 6 46" xfId="11535"/>
    <cellStyle name="常规 6 47" xfId="11536"/>
    <cellStyle name="常规 6 48" xfId="11537"/>
    <cellStyle name="常规 6 49" xfId="11538"/>
    <cellStyle name="常规 6 5" xfId="11539"/>
    <cellStyle name="常规 6 5 10" xfId="11540"/>
    <cellStyle name="常规 6 5 11" xfId="11541"/>
    <cellStyle name="常规 6 5 12" xfId="11542"/>
    <cellStyle name="常规 6 5 13" xfId="11543"/>
    <cellStyle name="常规 6 5 14" xfId="11544"/>
    <cellStyle name="常规 6 5 15" xfId="11545"/>
    <cellStyle name="常规 6 5 16" xfId="11546"/>
    <cellStyle name="常规 6 5 17" xfId="11547"/>
    <cellStyle name="常规 6 5 18" xfId="11548"/>
    <cellStyle name="常规 6 5 19" xfId="11549"/>
    <cellStyle name="常规 6 5 2" xfId="11550"/>
    <cellStyle name="常规 6 5 20" xfId="11551"/>
    <cellStyle name="常规 6 5 21" xfId="11552"/>
    <cellStyle name="常规 6 5 22" xfId="11553"/>
    <cellStyle name="常规 6 5 23" xfId="11554"/>
    <cellStyle name="常规 6 5 24" xfId="11555"/>
    <cellStyle name="常规 6 5 25" xfId="11556"/>
    <cellStyle name="常规 6 5 26" xfId="11557"/>
    <cellStyle name="常规 6 5 27" xfId="11558"/>
    <cellStyle name="常规 6 5 28" xfId="11559"/>
    <cellStyle name="常规 6 5 29" xfId="11560"/>
    <cellStyle name="常规 6 5 3" xfId="11561"/>
    <cellStyle name="常规 6 5 30" xfId="11562"/>
    <cellStyle name="常规 6 5 31" xfId="11563"/>
    <cellStyle name="常规 6 5 32" xfId="11564"/>
    <cellStyle name="常规 6 5 33" xfId="11565"/>
    <cellStyle name="常规 6 5 34" xfId="11566"/>
    <cellStyle name="常规 6 5 35" xfId="11567"/>
    <cellStyle name="常规 6 5 36" xfId="11568"/>
    <cellStyle name="常规 6 5 37" xfId="11569"/>
    <cellStyle name="常规 6 5 38" xfId="11570"/>
    <cellStyle name="常规 6 5 39" xfId="11571"/>
    <cellStyle name="常规 6 5 4" xfId="11572"/>
    <cellStyle name="常规 6 5 40" xfId="11573"/>
    <cellStyle name="常规 6 5 41" xfId="11574"/>
    <cellStyle name="常规 6 5 42" xfId="11575"/>
    <cellStyle name="常规 6 5 43" xfId="11576"/>
    <cellStyle name="常规 6 5 44" xfId="11577"/>
    <cellStyle name="常规 6 5 45" xfId="11578"/>
    <cellStyle name="常规 6 5 46" xfId="11579"/>
    <cellStyle name="常规 6 5 47" xfId="11580"/>
    <cellStyle name="常规 6 5 48" xfId="11581"/>
    <cellStyle name="常规 6 5 49" xfId="11582"/>
    <cellStyle name="常规 6 5 5" xfId="11583"/>
    <cellStyle name="常规 6 5 50" xfId="11584"/>
    <cellStyle name="常规 6 5 51" xfId="11585"/>
    <cellStyle name="常规 6 5 52" xfId="11586"/>
    <cellStyle name="常规 6 5 53" xfId="11587"/>
    <cellStyle name="常规 6 5 54" xfId="11588"/>
    <cellStyle name="常规 6 5 55" xfId="11589"/>
    <cellStyle name="常规 6 5 56" xfId="11590"/>
    <cellStyle name="常规 6 5 57" xfId="11591"/>
    <cellStyle name="常规 6 5 58" xfId="11592"/>
    <cellStyle name="常规 6 5 59" xfId="11593"/>
    <cellStyle name="常规 6 5 6" xfId="11594"/>
    <cellStyle name="常规 6 5 60" xfId="11595"/>
    <cellStyle name="常规 6 5 61" xfId="11596"/>
    <cellStyle name="常规 6 5 62" xfId="11597"/>
    <cellStyle name="常规 6 5 63" xfId="11598"/>
    <cellStyle name="常规 6 5 64" xfId="11599"/>
    <cellStyle name="常规 6 5 65" xfId="11600"/>
    <cellStyle name="常规 6 5 66" xfId="11601"/>
    <cellStyle name="常规 6 5 67" xfId="11602"/>
    <cellStyle name="常规 6 5 68" xfId="11603"/>
    <cellStyle name="常规 6 5 69" xfId="11604"/>
    <cellStyle name="常规 6 5 7" xfId="11605"/>
    <cellStyle name="常规 6 5 70" xfId="11606"/>
    <cellStyle name="常规 6 5 71" xfId="11607"/>
    <cellStyle name="常规 6 5 72" xfId="11608"/>
    <cellStyle name="常规 6 5 73" xfId="11609"/>
    <cellStyle name="常规 6 5 74" xfId="11610"/>
    <cellStyle name="常规 6 5 75" xfId="11611"/>
    <cellStyle name="常规 6 5 76" xfId="11612"/>
    <cellStyle name="常规 6 5 77" xfId="11613"/>
    <cellStyle name="常规 6 5 78" xfId="11614"/>
    <cellStyle name="常规 6 5 79" xfId="11615"/>
    <cellStyle name="常规 6 5 8" xfId="11616"/>
    <cellStyle name="常规 6 5 80" xfId="11617"/>
    <cellStyle name="常规 6 5 9" xfId="11618"/>
    <cellStyle name="常规 6 50" xfId="11619"/>
    <cellStyle name="常规 6 51" xfId="11620"/>
    <cellStyle name="常规 6 52" xfId="11621"/>
    <cellStyle name="常规 6 53" xfId="11622"/>
    <cellStyle name="常规 6 54" xfId="11623"/>
    <cellStyle name="常规 6 55" xfId="11624"/>
    <cellStyle name="常规 6 56" xfId="11625"/>
    <cellStyle name="常规 6 57" xfId="11626"/>
    <cellStyle name="常规 6 6" xfId="11627"/>
    <cellStyle name="常规 6 6 10" xfId="11628"/>
    <cellStyle name="常规 6 6 11" xfId="11629"/>
    <cellStyle name="常规 6 6 12" xfId="11630"/>
    <cellStyle name="常规 6 6 13" xfId="11631"/>
    <cellStyle name="常规 6 6 14" xfId="11632"/>
    <cellStyle name="常规 6 6 15" xfId="11633"/>
    <cellStyle name="常规 6 6 16" xfId="11634"/>
    <cellStyle name="常规 6 6 17" xfId="11635"/>
    <cellStyle name="常规 6 6 18" xfId="11636"/>
    <cellStyle name="常规 6 6 19" xfId="11637"/>
    <cellStyle name="常规 6 6 2" xfId="11638"/>
    <cellStyle name="常规 6 6 20" xfId="11639"/>
    <cellStyle name="常规 6 6 21" xfId="11640"/>
    <cellStyle name="常规 6 6 22" xfId="11641"/>
    <cellStyle name="常规 6 6 23" xfId="11642"/>
    <cellStyle name="常规 6 6 24" xfId="11643"/>
    <cellStyle name="常规 6 6 25" xfId="11644"/>
    <cellStyle name="常规 6 6 26" xfId="11645"/>
    <cellStyle name="常规 6 6 27" xfId="11646"/>
    <cellStyle name="常规 6 6 28" xfId="11647"/>
    <cellStyle name="常规 6 6 29" xfId="11648"/>
    <cellStyle name="常规 6 6 3" xfId="11649"/>
    <cellStyle name="常规 6 6 30" xfId="11650"/>
    <cellStyle name="常规 6 6 31" xfId="11651"/>
    <cellStyle name="常规 6 6 32" xfId="11652"/>
    <cellStyle name="常规 6 6 33" xfId="11653"/>
    <cellStyle name="常规 6 6 34" xfId="11654"/>
    <cellStyle name="常规 6 6 35" xfId="11655"/>
    <cellStyle name="常规 6 6 36" xfId="11656"/>
    <cellStyle name="常规 6 6 37" xfId="11657"/>
    <cellStyle name="常规 6 6 38" xfId="11658"/>
    <cellStyle name="常规 6 6 39" xfId="11659"/>
    <cellStyle name="常规 6 6 4" xfId="11660"/>
    <cellStyle name="常规 6 6 40" xfId="11661"/>
    <cellStyle name="常规 6 6 41" xfId="11662"/>
    <cellStyle name="常规 6 6 42" xfId="11663"/>
    <cellStyle name="常规 6 6 43" xfId="11664"/>
    <cellStyle name="常规 6 6 44" xfId="11665"/>
    <cellStyle name="常规 6 6 45" xfId="11666"/>
    <cellStyle name="常规 6 6 46" xfId="11667"/>
    <cellStyle name="常规 6 6 47" xfId="11668"/>
    <cellStyle name="常规 6 6 48" xfId="11669"/>
    <cellStyle name="常规 6 6 49" xfId="11670"/>
    <cellStyle name="常规 6 6 5" xfId="11671"/>
    <cellStyle name="常规 6 6 50" xfId="11672"/>
    <cellStyle name="常规 6 6 51" xfId="11673"/>
    <cellStyle name="常规 6 6 52" xfId="11674"/>
    <cellStyle name="常规 6 6 53" xfId="11675"/>
    <cellStyle name="常规 6 6 54" xfId="11676"/>
    <cellStyle name="常规 6 6 55" xfId="11677"/>
    <cellStyle name="常规 6 6 56" xfId="11678"/>
    <cellStyle name="常规 6 6 57" xfId="11679"/>
    <cellStyle name="常规 6 6 58" xfId="11680"/>
    <cellStyle name="常规 6 6 59" xfId="11681"/>
    <cellStyle name="常规 6 6 6" xfId="11682"/>
    <cellStyle name="常规 6 6 60" xfId="11683"/>
    <cellStyle name="常规 6 6 61" xfId="11684"/>
    <cellStyle name="常规 6 6 62" xfId="11685"/>
    <cellStyle name="常规 6 6 63" xfId="11686"/>
    <cellStyle name="常规 6 6 64" xfId="11687"/>
    <cellStyle name="常规 6 6 65" xfId="11688"/>
    <cellStyle name="常规 6 6 66" xfId="11689"/>
    <cellStyle name="常规 6 6 67" xfId="11690"/>
    <cellStyle name="常规 6 6 68" xfId="11691"/>
    <cellStyle name="常规 6 6 69" xfId="11692"/>
    <cellStyle name="常规 6 6 7" xfId="11693"/>
    <cellStyle name="常规 6 6 70" xfId="11694"/>
    <cellStyle name="常规 6 6 71" xfId="11695"/>
    <cellStyle name="常规 6 6 72" xfId="11696"/>
    <cellStyle name="常规 6 6 73" xfId="11697"/>
    <cellStyle name="常规 6 6 74" xfId="11698"/>
    <cellStyle name="常规 6 6 75" xfId="11699"/>
    <cellStyle name="常规 6 6 76" xfId="11700"/>
    <cellStyle name="常规 6 6 77" xfId="11701"/>
    <cellStyle name="常规 6 6 78" xfId="11702"/>
    <cellStyle name="常规 6 6 79" xfId="11703"/>
    <cellStyle name="常规 6 6 8" xfId="11704"/>
    <cellStyle name="常规 6 6 80" xfId="11705"/>
    <cellStyle name="常规 6 6 9" xfId="11706"/>
    <cellStyle name="常规 6 7" xfId="11707"/>
    <cellStyle name="常规 6 7 10" xfId="11708"/>
    <cellStyle name="常规 6 7 11" xfId="11709"/>
    <cellStyle name="常规 6 7 12" xfId="11710"/>
    <cellStyle name="常规 6 7 13" xfId="11711"/>
    <cellStyle name="常规 6 7 14" xfId="11712"/>
    <cellStyle name="常规 6 7 15" xfId="11713"/>
    <cellStyle name="常规 6 7 16" xfId="11714"/>
    <cellStyle name="常规 6 7 17" xfId="11715"/>
    <cellStyle name="常规 6 7 18" xfId="11716"/>
    <cellStyle name="常规 6 7 19" xfId="11717"/>
    <cellStyle name="常规 6 7 2" xfId="11718"/>
    <cellStyle name="常规 6 7 20" xfId="11719"/>
    <cellStyle name="常规 6 7 21" xfId="11720"/>
    <cellStyle name="常规 6 7 22" xfId="11721"/>
    <cellStyle name="常规 6 7 23" xfId="11722"/>
    <cellStyle name="常规 6 7 24" xfId="11723"/>
    <cellStyle name="常规 6 7 25" xfId="11724"/>
    <cellStyle name="常规 6 7 26" xfId="11725"/>
    <cellStyle name="常规 6 7 27" xfId="11726"/>
    <cellStyle name="常规 6 7 28" xfId="11727"/>
    <cellStyle name="常规 6 7 29" xfId="11728"/>
    <cellStyle name="常规 6 7 3" xfId="11729"/>
    <cellStyle name="常规 6 7 30" xfId="11730"/>
    <cellStyle name="常规 6 7 31" xfId="11731"/>
    <cellStyle name="常规 6 7 32" xfId="11732"/>
    <cellStyle name="常规 6 7 33" xfId="11733"/>
    <cellStyle name="常规 6 7 34" xfId="11734"/>
    <cellStyle name="常规 6 7 35" xfId="11735"/>
    <cellStyle name="常规 6 7 36" xfId="11736"/>
    <cellStyle name="常规 6 7 37" xfId="11737"/>
    <cellStyle name="常规 6 7 38" xfId="11738"/>
    <cellStyle name="常规 6 7 39" xfId="11739"/>
    <cellStyle name="常规 6 7 4" xfId="11740"/>
    <cellStyle name="常规 6 7 40" xfId="11741"/>
    <cellStyle name="常规 6 7 41" xfId="11742"/>
    <cellStyle name="常规 6 7 42" xfId="11743"/>
    <cellStyle name="常规 6 7 43" xfId="11744"/>
    <cellStyle name="常规 6 7 44" xfId="11745"/>
    <cellStyle name="常规 6 7 45" xfId="11746"/>
    <cellStyle name="常规 6 7 46" xfId="11747"/>
    <cellStyle name="常规 6 7 47" xfId="11748"/>
    <cellStyle name="常规 6 7 48" xfId="11749"/>
    <cellStyle name="常规 6 7 49" xfId="11750"/>
    <cellStyle name="常规 6 7 5" xfId="11751"/>
    <cellStyle name="常规 6 7 50" xfId="11752"/>
    <cellStyle name="常规 6 7 51" xfId="11753"/>
    <cellStyle name="常规 6 7 52" xfId="11754"/>
    <cellStyle name="常规 6 7 53" xfId="11755"/>
    <cellStyle name="常规 6 7 54" xfId="11756"/>
    <cellStyle name="常规 6 7 55" xfId="11757"/>
    <cellStyle name="常规 6 7 56" xfId="11758"/>
    <cellStyle name="常规 6 7 57" xfId="11759"/>
    <cellStyle name="常规 6 7 58" xfId="11760"/>
    <cellStyle name="常规 6 7 59" xfId="11761"/>
    <cellStyle name="常规 6 7 6" xfId="11762"/>
    <cellStyle name="常规 6 7 60" xfId="11763"/>
    <cellStyle name="常规 6 7 61" xfId="11764"/>
    <cellStyle name="常规 6 7 62" xfId="11765"/>
    <cellStyle name="常规 6 7 63" xfId="11766"/>
    <cellStyle name="常规 6 7 64" xfId="11767"/>
    <cellStyle name="常规 6 7 65" xfId="11768"/>
    <cellStyle name="常规 6 7 66" xfId="11769"/>
    <cellStyle name="常规 6 7 67" xfId="11770"/>
    <cellStyle name="常规 6 7 68" xfId="11771"/>
    <cellStyle name="常规 6 7 69" xfId="11772"/>
    <cellStyle name="常规 6 7 7" xfId="11773"/>
    <cellStyle name="常规 6 7 70" xfId="11774"/>
    <cellStyle name="常规 6 7 71" xfId="11775"/>
    <cellStyle name="常规 6 7 72" xfId="11776"/>
    <cellStyle name="常规 6 7 73" xfId="11777"/>
    <cellStyle name="常规 6 7 74" xfId="11778"/>
    <cellStyle name="常规 6 7 75" xfId="11779"/>
    <cellStyle name="常规 6 7 76" xfId="11780"/>
    <cellStyle name="常规 6 7 77" xfId="11781"/>
    <cellStyle name="常规 6 7 78" xfId="11782"/>
    <cellStyle name="常规 6 7 79" xfId="11783"/>
    <cellStyle name="常规 6 7 8" xfId="11784"/>
    <cellStyle name="常规 6 7 80" xfId="11785"/>
    <cellStyle name="常规 6 7 9" xfId="11786"/>
    <cellStyle name="常规 6 8" xfId="11787"/>
    <cellStyle name="常规 6 8 10" xfId="11788"/>
    <cellStyle name="常规 6 8 11" xfId="11789"/>
    <cellStyle name="常规 6 8 12" xfId="11790"/>
    <cellStyle name="常规 6 8 13" xfId="11791"/>
    <cellStyle name="常规 6 8 14" xfId="11792"/>
    <cellStyle name="常规 6 8 15" xfId="11793"/>
    <cellStyle name="常规 6 8 16" xfId="11794"/>
    <cellStyle name="常规 6 8 17" xfId="11795"/>
    <cellStyle name="常规 6 8 18" xfId="11796"/>
    <cellStyle name="常规 6 8 19" xfId="11797"/>
    <cellStyle name="常规 6 8 2" xfId="11798"/>
    <cellStyle name="常规 6 8 20" xfId="11799"/>
    <cellStyle name="常规 6 8 21" xfId="11800"/>
    <cellStyle name="常规 6 8 22" xfId="11801"/>
    <cellStyle name="常规 6 8 23" xfId="11802"/>
    <cellStyle name="常规 6 8 24" xfId="11803"/>
    <cellStyle name="常规 6 8 25" xfId="11804"/>
    <cellStyle name="常规 6 8 26" xfId="11805"/>
    <cellStyle name="常规 6 8 27" xfId="11806"/>
    <cellStyle name="常规 6 8 28" xfId="11807"/>
    <cellStyle name="常规 6 8 29" xfId="11808"/>
    <cellStyle name="常规 6 8 3" xfId="11809"/>
    <cellStyle name="常规 6 8 30" xfId="11810"/>
    <cellStyle name="常规 6 8 31" xfId="11811"/>
    <cellStyle name="常规 6 8 32" xfId="11812"/>
    <cellStyle name="常规 6 8 33" xfId="11813"/>
    <cellStyle name="常规 6 8 34" xfId="11814"/>
    <cellStyle name="常规 6 8 35" xfId="11815"/>
    <cellStyle name="常规 6 8 36" xfId="11816"/>
    <cellStyle name="常规 6 8 37" xfId="11817"/>
    <cellStyle name="常规 6 8 38" xfId="11818"/>
    <cellStyle name="常规 6 8 39" xfId="11819"/>
    <cellStyle name="常规 6 8 4" xfId="11820"/>
    <cellStyle name="常规 6 8 40" xfId="11821"/>
    <cellStyle name="常规 6 8 41" xfId="11822"/>
    <cellStyle name="常规 6 8 42" xfId="11823"/>
    <cellStyle name="常规 6 8 43" xfId="11824"/>
    <cellStyle name="常规 6 8 44" xfId="11825"/>
    <cellStyle name="常规 6 8 45" xfId="11826"/>
    <cellStyle name="常规 6 8 46" xfId="11827"/>
    <cellStyle name="常规 6 8 47" xfId="11828"/>
    <cellStyle name="常规 6 8 48" xfId="11829"/>
    <cellStyle name="常规 6 8 49" xfId="11830"/>
    <cellStyle name="常规 6 8 5" xfId="11831"/>
    <cellStyle name="常规 6 8 50" xfId="11832"/>
    <cellStyle name="常规 6 8 51" xfId="11833"/>
    <cellStyle name="常规 6 8 52" xfId="11834"/>
    <cellStyle name="常规 6 8 53" xfId="11835"/>
    <cellStyle name="常规 6 8 54" xfId="11836"/>
    <cellStyle name="常规 6 8 55" xfId="11837"/>
    <cellStyle name="常规 6 8 56" xfId="11838"/>
    <cellStyle name="常规 6 8 57" xfId="11839"/>
    <cellStyle name="常规 6 8 58" xfId="11840"/>
    <cellStyle name="常规 6 8 59" xfId="11841"/>
    <cellStyle name="常规 6 8 6" xfId="11842"/>
    <cellStyle name="常规 6 8 60" xfId="11843"/>
    <cellStyle name="常规 6 8 61" xfId="11844"/>
    <cellStyle name="常规 6 8 62" xfId="11845"/>
    <cellStyle name="常规 6 8 63" xfId="11846"/>
    <cellStyle name="常规 6 8 64" xfId="11847"/>
    <cellStyle name="常规 6 8 65" xfId="11848"/>
    <cellStyle name="常规 6 8 66" xfId="11849"/>
    <cellStyle name="常规 6 8 67" xfId="11850"/>
    <cellStyle name="常规 6 8 68" xfId="11851"/>
    <cellStyle name="常规 6 8 69" xfId="11852"/>
    <cellStyle name="常规 6 8 7" xfId="11853"/>
    <cellStyle name="常规 6 8 70" xfId="11854"/>
    <cellStyle name="常规 6 8 71" xfId="11855"/>
    <cellStyle name="常规 6 8 72" xfId="11856"/>
    <cellStyle name="常规 6 8 73" xfId="11857"/>
    <cellStyle name="常规 6 8 74" xfId="11858"/>
    <cellStyle name="常规 6 8 75" xfId="11859"/>
    <cellStyle name="常规 6 8 76" xfId="11860"/>
    <cellStyle name="常规 6 8 77" xfId="11861"/>
    <cellStyle name="常规 6 8 78" xfId="11862"/>
    <cellStyle name="常规 6 8 79" xfId="11863"/>
    <cellStyle name="常规 6 8 8" xfId="11864"/>
    <cellStyle name="常规 6 8 80" xfId="11865"/>
    <cellStyle name="常规 6 8 9" xfId="11866"/>
    <cellStyle name="常规 6 9" xfId="11867"/>
    <cellStyle name="常规 6 9 10" xfId="11868"/>
    <cellStyle name="常规 6 9 11" xfId="11869"/>
    <cellStyle name="常规 6 9 12" xfId="11870"/>
    <cellStyle name="常规 6 9 13" xfId="11871"/>
    <cellStyle name="常规 6 9 14" xfId="11872"/>
    <cellStyle name="常规 6 9 15" xfId="11873"/>
    <cellStyle name="常规 6 9 16" xfId="11874"/>
    <cellStyle name="常规 6 9 17" xfId="11875"/>
    <cellStyle name="常规 6 9 18" xfId="11876"/>
    <cellStyle name="常规 6 9 19" xfId="11877"/>
    <cellStyle name="常规 6 9 2" xfId="11878"/>
    <cellStyle name="常规 6 9 20" xfId="11879"/>
    <cellStyle name="常规 6 9 21" xfId="11880"/>
    <cellStyle name="常规 6 9 22" xfId="11881"/>
    <cellStyle name="常规 6 9 23" xfId="11882"/>
    <cellStyle name="常规 6 9 24" xfId="11883"/>
    <cellStyle name="常规 6 9 25" xfId="11884"/>
    <cellStyle name="常规 6 9 26" xfId="11885"/>
    <cellStyle name="常规 6 9 27" xfId="11886"/>
    <cellStyle name="常规 6 9 28" xfId="11887"/>
    <cellStyle name="常规 6 9 29" xfId="11888"/>
    <cellStyle name="常规 6 9 3" xfId="11889"/>
    <cellStyle name="常规 6 9 30" xfId="11890"/>
    <cellStyle name="常规 6 9 31" xfId="11891"/>
    <cellStyle name="常规 6 9 32" xfId="11892"/>
    <cellStyle name="常规 6 9 33" xfId="11893"/>
    <cellStyle name="常规 6 9 34" xfId="11894"/>
    <cellStyle name="常规 6 9 35" xfId="11895"/>
    <cellStyle name="常规 6 9 36" xfId="11896"/>
    <cellStyle name="常规 6 9 37" xfId="11897"/>
    <cellStyle name="常规 6 9 38" xfId="11898"/>
    <cellStyle name="常规 6 9 39" xfId="11899"/>
    <cellStyle name="常规 6 9 4" xfId="11900"/>
    <cellStyle name="常规 6 9 40" xfId="11901"/>
    <cellStyle name="常规 6 9 41" xfId="11902"/>
    <cellStyle name="常规 6 9 42" xfId="11903"/>
    <cellStyle name="常规 6 9 43" xfId="11904"/>
    <cellStyle name="常规 6 9 44" xfId="11905"/>
    <cellStyle name="常规 6 9 45" xfId="11906"/>
    <cellStyle name="常规 6 9 46" xfId="11907"/>
    <cellStyle name="常规 6 9 47" xfId="11908"/>
    <cellStyle name="常规 6 9 48" xfId="11909"/>
    <cellStyle name="常规 6 9 49" xfId="11910"/>
    <cellStyle name="常规 6 9 5" xfId="11911"/>
    <cellStyle name="常规 6 9 50" xfId="11912"/>
    <cellStyle name="常规 6 9 51" xfId="11913"/>
    <cellStyle name="常规 6 9 52" xfId="11914"/>
    <cellStyle name="常规 6 9 53" xfId="11915"/>
    <cellStyle name="常规 6 9 54" xfId="11916"/>
    <cellStyle name="常规 6 9 55" xfId="11917"/>
    <cellStyle name="常规 6 9 56" xfId="11918"/>
    <cellStyle name="常规 6 9 57" xfId="11919"/>
    <cellStyle name="常规 6 9 58" xfId="11920"/>
    <cellStyle name="常规 6 9 59" xfId="11921"/>
    <cellStyle name="常规 6 9 6" xfId="11922"/>
    <cellStyle name="常规 6 9 60" xfId="11923"/>
    <cellStyle name="常规 6 9 61" xfId="11924"/>
    <cellStyle name="常规 6 9 62" xfId="11925"/>
    <cellStyle name="常规 6 9 63" xfId="11926"/>
    <cellStyle name="常规 6 9 64" xfId="11927"/>
    <cellStyle name="常规 6 9 65" xfId="11928"/>
    <cellStyle name="常规 6 9 66" xfId="11929"/>
    <cellStyle name="常规 6 9 67" xfId="11930"/>
    <cellStyle name="常规 6 9 68" xfId="11931"/>
    <cellStyle name="常规 6 9 69" xfId="11932"/>
    <cellStyle name="常规 6 9 7" xfId="11933"/>
    <cellStyle name="常规 6 9 70" xfId="11934"/>
    <cellStyle name="常规 6 9 71" xfId="11935"/>
    <cellStyle name="常规 6 9 72" xfId="11936"/>
    <cellStyle name="常规 6 9 73" xfId="11937"/>
    <cellStyle name="常规 6 9 74" xfId="11938"/>
    <cellStyle name="常规 6 9 75" xfId="11939"/>
    <cellStyle name="常规 6 9 76" xfId="11940"/>
    <cellStyle name="常规 6 9 77" xfId="11941"/>
    <cellStyle name="常规 6 9 78" xfId="11942"/>
    <cellStyle name="常规 6 9 79" xfId="11943"/>
    <cellStyle name="常规 6 9 8" xfId="11944"/>
    <cellStyle name="常规 6 9 80" xfId="11945"/>
    <cellStyle name="常规 6 9 9" xfId="11946"/>
    <cellStyle name="常规 7" xfId="11947"/>
    <cellStyle name="常规 7 10" xfId="11948"/>
    <cellStyle name="常规 7 10 10" xfId="11949"/>
    <cellStyle name="常规 7 10 11" xfId="11950"/>
    <cellStyle name="常规 7 10 12" xfId="11951"/>
    <cellStyle name="常规 7 10 13" xfId="11952"/>
    <cellStyle name="常规 7 10 14" xfId="11953"/>
    <cellStyle name="常规 7 10 15" xfId="11954"/>
    <cellStyle name="常规 7 10 16" xfId="11955"/>
    <cellStyle name="常规 7 10 17" xfId="11956"/>
    <cellStyle name="常规 7 10 18" xfId="11957"/>
    <cellStyle name="常规 7 10 19" xfId="11958"/>
    <cellStyle name="常规 7 10 2" xfId="11959"/>
    <cellStyle name="常规 7 10 20" xfId="11960"/>
    <cellStyle name="常规 7 10 21" xfId="11961"/>
    <cellStyle name="常规 7 10 22" xfId="11962"/>
    <cellStyle name="常规 7 10 23" xfId="11963"/>
    <cellStyle name="常规 7 10 24" xfId="11964"/>
    <cellStyle name="常规 7 10 25" xfId="11965"/>
    <cellStyle name="常规 7 10 26" xfId="11966"/>
    <cellStyle name="常规 7 10 27" xfId="11967"/>
    <cellStyle name="常规 7 10 28" xfId="11968"/>
    <cellStyle name="常规 7 10 29" xfId="11969"/>
    <cellStyle name="常规 7 10 3" xfId="11970"/>
    <cellStyle name="常规 7 10 30" xfId="11971"/>
    <cellStyle name="常规 7 10 31" xfId="11972"/>
    <cellStyle name="常规 7 10 32" xfId="11973"/>
    <cellStyle name="常规 7 10 33" xfId="11974"/>
    <cellStyle name="常规 7 10 34" xfId="11975"/>
    <cellStyle name="常规 7 10 35" xfId="11976"/>
    <cellStyle name="常规 7 10 36" xfId="11977"/>
    <cellStyle name="常规 7 10 37" xfId="11978"/>
    <cellStyle name="常规 7 10 38" xfId="11979"/>
    <cellStyle name="常规 7 10 39" xfId="11980"/>
    <cellStyle name="常规 7 10 4" xfId="11981"/>
    <cellStyle name="常规 7 10 40" xfId="11982"/>
    <cellStyle name="常规 7 10 41" xfId="11983"/>
    <cellStyle name="常规 7 10 42" xfId="11984"/>
    <cellStyle name="常规 7 10 43" xfId="11985"/>
    <cellStyle name="常规 7 10 44" xfId="11986"/>
    <cellStyle name="常规 7 10 45" xfId="11987"/>
    <cellStyle name="常规 7 10 46" xfId="11988"/>
    <cellStyle name="常规 7 10 47" xfId="11989"/>
    <cellStyle name="常规 7 10 48" xfId="11990"/>
    <cellStyle name="常规 7 10 49" xfId="11991"/>
    <cellStyle name="常规 7 10 5" xfId="11992"/>
    <cellStyle name="常规 7 10 50" xfId="11993"/>
    <cellStyle name="常规 7 10 51" xfId="11994"/>
    <cellStyle name="常规 7 10 52" xfId="11995"/>
    <cellStyle name="常规 7 10 53" xfId="11996"/>
    <cellStyle name="常规 7 10 54" xfId="11997"/>
    <cellStyle name="常规 7 10 55" xfId="11998"/>
    <cellStyle name="常规 7 10 56" xfId="11999"/>
    <cellStyle name="常规 7 10 57" xfId="12000"/>
    <cellStyle name="常规 7 10 58" xfId="12001"/>
    <cellStyle name="常规 7 10 59" xfId="12002"/>
    <cellStyle name="常规 7 10 6" xfId="12003"/>
    <cellStyle name="常规 7 10 60" xfId="12004"/>
    <cellStyle name="常规 7 10 61" xfId="12005"/>
    <cellStyle name="常规 7 10 62" xfId="12006"/>
    <cellStyle name="常规 7 10 63" xfId="12007"/>
    <cellStyle name="常规 7 10 64" xfId="12008"/>
    <cellStyle name="常规 7 10 65" xfId="12009"/>
    <cellStyle name="常规 7 10 66" xfId="12010"/>
    <cellStyle name="常规 7 10 67" xfId="12011"/>
    <cellStyle name="常规 7 10 68" xfId="12012"/>
    <cellStyle name="常规 7 10 69" xfId="12013"/>
    <cellStyle name="常规 7 10 7" xfId="12014"/>
    <cellStyle name="常规 7 10 70" xfId="12015"/>
    <cellStyle name="常规 7 10 71" xfId="12016"/>
    <cellStyle name="常规 7 10 72" xfId="12017"/>
    <cellStyle name="常规 7 10 73" xfId="12018"/>
    <cellStyle name="常规 7 10 74" xfId="12019"/>
    <cellStyle name="常规 7 10 75" xfId="12020"/>
    <cellStyle name="常规 7 10 76" xfId="12021"/>
    <cellStyle name="常规 7 10 77" xfId="12022"/>
    <cellStyle name="常规 7 10 78" xfId="12023"/>
    <cellStyle name="常规 7 10 79" xfId="12024"/>
    <cellStyle name="常规 7 10 8" xfId="12025"/>
    <cellStyle name="常规 7 10 80" xfId="12026"/>
    <cellStyle name="常规 7 10 9" xfId="12027"/>
    <cellStyle name="常规 7 11" xfId="12028"/>
    <cellStyle name="常规 7 11 10" xfId="12029"/>
    <cellStyle name="常规 7 11 11" xfId="12030"/>
    <cellStyle name="常规 7 11 12" xfId="12031"/>
    <cellStyle name="常规 7 11 13" xfId="12032"/>
    <cellStyle name="常规 7 11 14" xfId="12033"/>
    <cellStyle name="常规 7 11 15" xfId="12034"/>
    <cellStyle name="常规 7 11 16" xfId="12035"/>
    <cellStyle name="常规 7 11 17" xfId="12036"/>
    <cellStyle name="常规 7 11 18" xfId="12037"/>
    <cellStyle name="常规 7 11 19" xfId="12038"/>
    <cellStyle name="常规 7 11 2" xfId="12039"/>
    <cellStyle name="常规 7 11 20" xfId="12040"/>
    <cellStyle name="常规 7 11 21" xfId="12041"/>
    <cellStyle name="常规 7 11 22" xfId="12042"/>
    <cellStyle name="常规 7 11 23" xfId="12043"/>
    <cellStyle name="常规 7 11 24" xfId="12044"/>
    <cellStyle name="常规 7 11 25" xfId="12045"/>
    <cellStyle name="常规 7 11 26" xfId="12046"/>
    <cellStyle name="常规 7 11 27" xfId="12047"/>
    <cellStyle name="常规 7 11 28" xfId="12048"/>
    <cellStyle name="常规 7 11 29" xfId="12049"/>
    <cellStyle name="常规 7 11 3" xfId="12050"/>
    <cellStyle name="常规 7 11 30" xfId="12051"/>
    <cellStyle name="常规 7 11 31" xfId="12052"/>
    <cellStyle name="常规 7 11 32" xfId="12053"/>
    <cellStyle name="常规 7 11 33" xfId="12054"/>
    <cellStyle name="常规 7 11 34" xfId="12055"/>
    <cellStyle name="常规 7 11 35" xfId="12056"/>
    <cellStyle name="常规 7 11 36" xfId="12057"/>
    <cellStyle name="常规 7 11 37" xfId="12058"/>
    <cellStyle name="常规 7 11 38" xfId="12059"/>
    <cellStyle name="常规 7 11 39" xfId="12060"/>
    <cellStyle name="常规 7 11 4" xfId="12061"/>
    <cellStyle name="常规 7 11 40" xfId="12062"/>
    <cellStyle name="常规 7 11 41" xfId="12063"/>
    <cellStyle name="常规 7 11 42" xfId="12064"/>
    <cellStyle name="常规 7 11 43" xfId="12065"/>
    <cellStyle name="常规 7 11 44" xfId="12066"/>
    <cellStyle name="常规 7 11 45" xfId="12067"/>
    <cellStyle name="常规 7 11 46" xfId="12068"/>
    <cellStyle name="常规 7 11 47" xfId="12069"/>
    <cellStyle name="常规 7 11 48" xfId="12070"/>
    <cellStyle name="常规 7 11 49" xfId="12071"/>
    <cellStyle name="常规 7 11 5" xfId="12072"/>
    <cellStyle name="常规 7 11 50" xfId="12073"/>
    <cellStyle name="常规 7 11 51" xfId="12074"/>
    <cellStyle name="常规 7 11 52" xfId="12075"/>
    <cellStyle name="常规 7 11 53" xfId="12076"/>
    <cellStyle name="常规 7 11 54" xfId="12077"/>
    <cellStyle name="常规 7 11 55" xfId="12078"/>
    <cellStyle name="常规 7 11 56" xfId="12079"/>
    <cellStyle name="常规 7 11 57" xfId="12080"/>
    <cellStyle name="常规 7 11 58" xfId="12081"/>
    <cellStyle name="常规 7 11 59" xfId="12082"/>
    <cellStyle name="常规 7 11 6" xfId="12083"/>
    <cellStyle name="常规 7 11 60" xfId="12084"/>
    <cellStyle name="常规 7 11 61" xfId="12085"/>
    <cellStyle name="常规 7 11 62" xfId="12086"/>
    <cellStyle name="常规 7 11 63" xfId="12087"/>
    <cellStyle name="常规 7 11 64" xfId="12088"/>
    <cellStyle name="常规 7 11 65" xfId="12089"/>
    <cellStyle name="常规 7 11 66" xfId="12090"/>
    <cellStyle name="常规 7 11 67" xfId="12091"/>
    <cellStyle name="常规 7 11 68" xfId="12092"/>
    <cellStyle name="常规 7 11 69" xfId="12093"/>
    <cellStyle name="常规 7 11 7" xfId="12094"/>
    <cellStyle name="常规 7 11 70" xfId="12095"/>
    <cellStyle name="常规 7 11 71" xfId="12096"/>
    <cellStyle name="常规 7 11 72" xfId="12097"/>
    <cellStyle name="常规 7 11 73" xfId="12098"/>
    <cellStyle name="常规 7 11 74" xfId="12099"/>
    <cellStyle name="常规 7 11 75" xfId="12100"/>
    <cellStyle name="常规 7 11 76" xfId="12101"/>
    <cellStyle name="常规 7 11 77" xfId="12102"/>
    <cellStyle name="常规 7 11 78" xfId="12103"/>
    <cellStyle name="常规 7 11 79" xfId="12104"/>
    <cellStyle name="常规 7 11 8" xfId="12105"/>
    <cellStyle name="常规 7 11 80" xfId="12106"/>
    <cellStyle name="常规 7 11 9" xfId="12107"/>
    <cellStyle name="常规 7 12" xfId="12108"/>
    <cellStyle name="常规 7 12 10" xfId="12109"/>
    <cellStyle name="常规 7 12 11" xfId="12110"/>
    <cellStyle name="常规 7 12 12" xfId="12111"/>
    <cellStyle name="常规 7 12 13" xfId="12112"/>
    <cellStyle name="常规 7 12 14" xfId="12113"/>
    <cellStyle name="常规 7 12 15" xfId="12114"/>
    <cellStyle name="常规 7 12 16" xfId="12115"/>
    <cellStyle name="常规 7 12 17" xfId="12116"/>
    <cellStyle name="常规 7 12 18" xfId="12117"/>
    <cellStyle name="常规 7 12 19" xfId="12118"/>
    <cellStyle name="常规 7 12 2" xfId="12119"/>
    <cellStyle name="常规 7 12 20" xfId="12120"/>
    <cellStyle name="常规 7 12 21" xfId="12121"/>
    <cellStyle name="常规 7 12 22" xfId="12122"/>
    <cellStyle name="常规 7 12 23" xfId="12123"/>
    <cellStyle name="常规 7 12 24" xfId="12124"/>
    <cellStyle name="常规 7 12 25" xfId="12125"/>
    <cellStyle name="常规 7 12 26" xfId="12126"/>
    <cellStyle name="常规 7 12 27" xfId="12127"/>
    <cellStyle name="常规 7 12 28" xfId="12128"/>
    <cellStyle name="常规 7 12 29" xfId="12129"/>
    <cellStyle name="常规 7 12 3" xfId="12130"/>
    <cellStyle name="常规 7 12 30" xfId="12131"/>
    <cellStyle name="常规 7 12 31" xfId="12132"/>
    <cellStyle name="常规 7 12 32" xfId="12133"/>
    <cellStyle name="常规 7 12 33" xfId="12134"/>
    <cellStyle name="常规 7 12 34" xfId="12135"/>
    <cellStyle name="常规 7 12 35" xfId="12136"/>
    <cellStyle name="常规 7 12 36" xfId="12137"/>
    <cellStyle name="常规 7 12 37" xfId="12138"/>
    <cellStyle name="常规 7 12 38" xfId="12139"/>
    <cellStyle name="常规 7 12 39" xfId="12140"/>
    <cellStyle name="常规 7 12 4" xfId="12141"/>
    <cellStyle name="常规 7 12 40" xfId="12142"/>
    <cellStyle name="常规 7 12 41" xfId="12143"/>
    <cellStyle name="常规 7 12 42" xfId="12144"/>
    <cellStyle name="常规 7 12 43" xfId="12145"/>
    <cellStyle name="常规 7 12 44" xfId="12146"/>
    <cellStyle name="常规 7 12 45" xfId="12147"/>
    <cellStyle name="常规 7 12 46" xfId="12148"/>
    <cellStyle name="常规 7 12 47" xfId="12149"/>
    <cellStyle name="常规 7 12 48" xfId="12150"/>
    <cellStyle name="常规 7 12 49" xfId="12151"/>
    <cellStyle name="常规 7 12 5" xfId="12152"/>
    <cellStyle name="常规 7 12 50" xfId="12153"/>
    <cellStyle name="常规 7 12 51" xfId="12154"/>
    <cellStyle name="常规 7 12 52" xfId="12155"/>
    <cellStyle name="常规 7 12 53" xfId="12156"/>
    <cellStyle name="常规 7 12 54" xfId="12157"/>
    <cellStyle name="常规 7 12 55" xfId="12158"/>
    <cellStyle name="常规 7 12 56" xfId="12159"/>
    <cellStyle name="常规 7 12 57" xfId="12160"/>
    <cellStyle name="常规 7 12 58" xfId="12161"/>
    <cellStyle name="常规 7 12 59" xfId="12162"/>
    <cellStyle name="常规 7 12 6" xfId="12163"/>
    <cellStyle name="常规 7 12 60" xfId="12164"/>
    <cellStyle name="常规 7 12 61" xfId="12165"/>
    <cellStyle name="常规 7 12 62" xfId="12166"/>
    <cellStyle name="常规 7 12 63" xfId="12167"/>
    <cellStyle name="常规 7 12 64" xfId="12168"/>
    <cellStyle name="常规 7 12 65" xfId="12169"/>
    <cellStyle name="常规 7 12 66" xfId="12170"/>
    <cellStyle name="常规 7 12 67" xfId="12171"/>
    <cellStyle name="常规 7 12 68" xfId="12172"/>
    <cellStyle name="常规 7 12 69" xfId="12173"/>
    <cellStyle name="常规 7 12 7" xfId="12174"/>
    <cellStyle name="常规 7 12 70" xfId="12175"/>
    <cellStyle name="常规 7 12 71" xfId="12176"/>
    <cellStyle name="常规 7 12 72" xfId="12177"/>
    <cellStyle name="常规 7 12 73" xfId="12178"/>
    <cellStyle name="常规 7 12 74" xfId="12179"/>
    <cellStyle name="常规 7 12 75" xfId="12180"/>
    <cellStyle name="常规 7 12 76" xfId="12181"/>
    <cellStyle name="常规 7 12 77" xfId="12182"/>
    <cellStyle name="常规 7 12 78" xfId="12183"/>
    <cellStyle name="常规 7 12 79" xfId="12184"/>
    <cellStyle name="常规 7 12 8" xfId="12185"/>
    <cellStyle name="常规 7 12 80" xfId="12186"/>
    <cellStyle name="常规 7 12 9" xfId="12187"/>
    <cellStyle name="常规 7 13" xfId="12188"/>
    <cellStyle name="常规 7 13 10" xfId="12189"/>
    <cellStyle name="常规 7 13 11" xfId="12190"/>
    <cellStyle name="常规 7 13 12" xfId="12191"/>
    <cellStyle name="常规 7 13 13" xfId="12192"/>
    <cellStyle name="常规 7 13 14" xfId="12193"/>
    <cellStyle name="常规 7 13 15" xfId="12194"/>
    <cellStyle name="常规 7 13 16" xfId="12195"/>
    <cellStyle name="常规 7 13 17" xfId="12196"/>
    <cellStyle name="常规 7 13 18" xfId="12197"/>
    <cellStyle name="常规 7 13 19" xfId="12198"/>
    <cellStyle name="常规 7 13 2" xfId="12199"/>
    <cellStyle name="常规 7 13 20" xfId="12200"/>
    <cellStyle name="常规 7 13 21" xfId="12201"/>
    <cellStyle name="常规 7 13 22" xfId="12202"/>
    <cellStyle name="常规 7 13 23" xfId="12203"/>
    <cellStyle name="常规 7 13 24" xfId="12204"/>
    <cellStyle name="常规 7 13 25" xfId="12205"/>
    <cellStyle name="常规 7 13 26" xfId="12206"/>
    <cellStyle name="常规 7 13 27" xfId="12207"/>
    <cellStyle name="常规 7 13 28" xfId="12208"/>
    <cellStyle name="常规 7 13 29" xfId="12209"/>
    <cellStyle name="常规 7 13 3" xfId="12210"/>
    <cellStyle name="常规 7 13 30" xfId="12211"/>
    <cellStyle name="常规 7 13 31" xfId="12212"/>
    <cellStyle name="常规 7 13 32" xfId="12213"/>
    <cellStyle name="常规 7 13 33" xfId="12214"/>
    <cellStyle name="常规 7 13 34" xfId="12215"/>
    <cellStyle name="常规 7 13 35" xfId="12216"/>
    <cellStyle name="常规 7 13 36" xfId="12217"/>
    <cellStyle name="常规 7 13 37" xfId="12218"/>
    <cellStyle name="常规 7 13 38" xfId="12219"/>
    <cellStyle name="常规 7 13 39" xfId="12220"/>
    <cellStyle name="常规 7 13 4" xfId="12221"/>
    <cellStyle name="常规 7 13 40" xfId="12222"/>
    <cellStyle name="常规 7 13 41" xfId="12223"/>
    <cellStyle name="常规 7 13 42" xfId="12224"/>
    <cellStyle name="常规 7 13 43" xfId="12225"/>
    <cellStyle name="常规 7 13 44" xfId="12226"/>
    <cellStyle name="常规 7 13 45" xfId="12227"/>
    <cellStyle name="常规 7 13 46" xfId="12228"/>
    <cellStyle name="常规 7 13 47" xfId="12229"/>
    <cellStyle name="常规 7 13 48" xfId="12230"/>
    <cellStyle name="常规 7 13 49" xfId="12231"/>
    <cellStyle name="常规 7 13 5" xfId="12232"/>
    <cellStyle name="常规 7 13 50" xfId="12233"/>
    <cellStyle name="常规 7 13 51" xfId="12234"/>
    <cellStyle name="常规 7 13 52" xfId="12235"/>
    <cellStyle name="常规 7 13 53" xfId="12236"/>
    <cellStyle name="常规 7 13 54" xfId="12237"/>
    <cellStyle name="常规 7 13 55" xfId="12238"/>
    <cellStyle name="常规 7 13 56" xfId="12239"/>
    <cellStyle name="常规 7 13 57" xfId="12240"/>
    <cellStyle name="常规 7 13 58" xfId="12241"/>
    <cellStyle name="常规 7 13 59" xfId="12242"/>
    <cellStyle name="常规 7 13 6" xfId="12243"/>
    <cellStyle name="常规 7 13 60" xfId="12244"/>
    <cellStyle name="常规 7 13 61" xfId="12245"/>
    <cellStyle name="常规 7 13 62" xfId="12246"/>
    <cellStyle name="常规 7 13 63" xfId="12247"/>
    <cellStyle name="常规 7 13 64" xfId="12248"/>
    <cellStyle name="常规 7 13 65" xfId="12249"/>
    <cellStyle name="常规 7 13 66" xfId="12250"/>
    <cellStyle name="常规 7 13 67" xfId="12251"/>
    <cellStyle name="常规 7 13 68" xfId="12252"/>
    <cellStyle name="常规 7 13 69" xfId="12253"/>
    <cellStyle name="常规 7 13 7" xfId="12254"/>
    <cellStyle name="常规 7 13 70" xfId="12255"/>
    <cellStyle name="常规 7 13 71" xfId="12256"/>
    <cellStyle name="常规 7 13 72" xfId="12257"/>
    <cellStyle name="常规 7 13 73" xfId="12258"/>
    <cellStyle name="常规 7 13 74" xfId="12259"/>
    <cellStyle name="常规 7 13 75" xfId="12260"/>
    <cellStyle name="常规 7 13 76" xfId="12261"/>
    <cellStyle name="常规 7 13 77" xfId="12262"/>
    <cellStyle name="常规 7 13 78" xfId="12263"/>
    <cellStyle name="常规 7 13 79" xfId="12264"/>
    <cellStyle name="常规 7 13 8" xfId="12265"/>
    <cellStyle name="常规 7 13 80" xfId="12266"/>
    <cellStyle name="常规 7 13 9" xfId="12267"/>
    <cellStyle name="常规 7 14" xfId="12268"/>
    <cellStyle name="常规 7 14 10" xfId="12269"/>
    <cellStyle name="常规 7 14 11" xfId="12270"/>
    <cellStyle name="常规 7 14 12" xfId="12271"/>
    <cellStyle name="常规 7 14 13" xfId="12272"/>
    <cellStyle name="常规 7 14 14" xfId="12273"/>
    <cellStyle name="常规 7 14 15" xfId="12274"/>
    <cellStyle name="常规 7 14 16" xfId="12275"/>
    <cellStyle name="常规 7 14 17" xfId="12276"/>
    <cellStyle name="常规 7 14 18" xfId="12277"/>
    <cellStyle name="常规 7 14 19" xfId="12278"/>
    <cellStyle name="常规 7 14 2" xfId="12279"/>
    <cellStyle name="常规 7 14 20" xfId="12280"/>
    <cellStyle name="常规 7 14 21" xfId="12281"/>
    <cellStyle name="常规 7 14 22" xfId="12282"/>
    <cellStyle name="常规 7 14 23" xfId="12283"/>
    <cellStyle name="常规 7 14 24" xfId="12284"/>
    <cellStyle name="常规 7 14 25" xfId="12285"/>
    <cellStyle name="常规 7 14 26" xfId="12286"/>
    <cellStyle name="常规 7 14 27" xfId="12287"/>
    <cellStyle name="常规 7 14 28" xfId="12288"/>
    <cellStyle name="常规 7 14 29" xfId="12289"/>
    <cellStyle name="常规 7 14 3" xfId="12290"/>
    <cellStyle name="常规 7 14 30" xfId="12291"/>
    <cellStyle name="常规 7 14 31" xfId="12292"/>
    <cellStyle name="常规 7 14 32" xfId="12293"/>
    <cellStyle name="常规 7 14 33" xfId="12294"/>
    <cellStyle name="常规 7 14 34" xfId="12295"/>
    <cellStyle name="常规 7 14 35" xfId="12296"/>
    <cellStyle name="常规 7 14 36" xfId="12297"/>
    <cellStyle name="常规 7 14 37" xfId="12298"/>
    <cellStyle name="常规 7 14 38" xfId="12299"/>
    <cellStyle name="常规 7 14 39" xfId="12300"/>
    <cellStyle name="常规 7 14 4" xfId="12301"/>
    <cellStyle name="常规 7 14 40" xfId="12302"/>
    <cellStyle name="常规 7 14 41" xfId="12303"/>
    <cellStyle name="常规 7 14 42" xfId="12304"/>
    <cellStyle name="常规 7 14 43" xfId="12305"/>
    <cellStyle name="常规 7 14 44" xfId="12306"/>
    <cellStyle name="常规 7 14 45" xfId="12307"/>
    <cellStyle name="常规 7 14 46" xfId="12308"/>
    <cellStyle name="常规 7 14 47" xfId="12309"/>
    <cellStyle name="常规 7 14 48" xfId="12310"/>
    <cellStyle name="常规 7 14 49" xfId="12311"/>
    <cellStyle name="常规 7 14 5" xfId="12312"/>
    <cellStyle name="常规 7 14 50" xfId="12313"/>
    <cellStyle name="常规 7 14 51" xfId="12314"/>
    <cellStyle name="常规 7 14 52" xfId="12315"/>
    <cellStyle name="常规 7 14 53" xfId="12316"/>
    <cellStyle name="常规 7 14 54" xfId="12317"/>
    <cellStyle name="常规 7 14 55" xfId="12318"/>
    <cellStyle name="常规 7 14 56" xfId="12319"/>
    <cellStyle name="常规 7 14 57" xfId="12320"/>
    <cellStyle name="常规 7 14 58" xfId="12321"/>
    <cellStyle name="常规 7 14 59" xfId="12322"/>
    <cellStyle name="常规 7 14 6" xfId="12323"/>
    <cellStyle name="常规 7 14 60" xfId="12324"/>
    <cellStyle name="常规 7 14 61" xfId="12325"/>
    <cellStyle name="常规 7 14 62" xfId="12326"/>
    <cellStyle name="常规 7 14 63" xfId="12327"/>
    <cellStyle name="常规 7 14 64" xfId="12328"/>
    <cellStyle name="常规 7 14 65" xfId="12329"/>
    <cellStyle name="常规 7 14 66" xfId="12330"/>
    <cellStyle name="常规 7 14 67" xfId="12331"/>
    <cellStyle name="常规 7 14 68" xfId="12332"/>
    <cellStyle name="常规 7 14 69" xfId="12333"/>
    <cellStyle name="常规 7 14 7" xfId="12334"/>
    <cellStyle name="常规 7 14 70" xfId="12335"/>
    <cellStyle name="常规 7 14 71" xfId="12336"/>
    <cellStyle name="常规 7 14 72" xfId="12337"/>
    <cellStyle name="常规 7 14 73" xfId="12338"/>
    <cellStyle name="常规 7 14 74" xfId="12339"/>
    <cellStyle name="常规 7 14 75" xfId="12340"/>
    <cellStyle name="常规 7 14 76" xfId="12341"/>
    <cellStyle name="常规 7 14 77" xfId="12342"/>
    <cellStyle name="常规 7 14 78" xfId="12343"/>
    <cellStyle name="常规 7 14 79" xfId="12344"/>
    <cellStyle name="常规 7 14 8" xfId="12345"/>
    <cellStyle name="常规 7 14 80" xfId="12346"/>
    <cellStyle name="常规 7 14 9" xfId="12347"/>
    <cellStyle name="常规 7 15" xfId="12348"/>
    <cellStyle name="常规 7 15 10" xfId="12349"/>
    <cellStyle name="常规 7 15 11" xfId="12350"/>
    <cellStyle name="常规 7 15 12" xfId="12351"/>
    <cellStyle name="常规 7 15 13" xfId="12352"/>
    <cellStyle name="常规 7 15 14" xfId="12353"/>
    <cellStyle name="常规 7 15 15" xfId="12354"/>
    <cellStyle name="常规 7 15 16" xfId="12355"/>
    <cellStyle name="常规 7 15 17" xfId="12356"/>
    <cellStyle name="常规 7 15 18" xfId="12357"/>
    <cellStyle name="常规 7 15 19" xfId="12358"/>
    <cellStyle name="常规 7 15 2" xfId="12359"/>
    <cellStyle name="常规 7 15 20" xfId="12360"/>
    <cellStyle name="常规 7 15 21" xfId="12361"/>
    <cellStyle name="常规 7 15 22" xfId="12362"/>
    <cellStyle name="常规 7 15 23" xfId="12363"/>
    <cellStyle name="常规 7 15 24" xfId="12364"/>
    <cellStyle name="常规 7 15 25" xfId="12365"/>
    <cellStyle name="常规 7 15 26" xfId="12366"/>
    <cellStyle name="常规 7 15 27" xfId="12367"/>
    <cellStyle name="常规 7 15 28" xfId="12368"/>
    <cellStyle name="常规 7 15 29" xfId="12369"/>
    <cellStyle name="常规 7 15 3" xfId="12370"/>
    <cellStyle name="常规 7 15 30" xfId="12371"/>
    <cellStyle name="常规 7 15 31" xfId="12372"/>
    <cellStyle name="常规 7 15 32" xfId="12373"/>
    <cellStyle name="常规 7 15 33" xfId="12374"/>
    <cellStyle name="常规 7 15 34" xfId="12375"/>
    <cellStyle name="常规 7 15 35" xfId="12376"/>
    <cellStyle name="常规 7 15 36" xfId="12377"/>
    <cellStyle name="常规 7 15 37" xfId="12378"/>
    <cellStyle name="常规 7 15 38" xfId="12379"/>
    <cellStyle name="常规 7 15 39" xfId="12380"/>
    <cellStyle name="常规 7 15 4" xfId="12381"/>
    <cellStyle name="常规 7 15 40" xfId="12382"/>
    <cellStyle name="常规 7 15 41" xfId="12383"/>
    <cellStyle name="常规 7 15 42" xfId="12384"/>
    <cellStyle name="常规 7 15 43" xfId="12385"/>
    <cellStyle name="常规 7 15 44" xfId="12386"/>
    <cellStyle name="常规 7 15 45" xfId="12387"/>
    <cellStyle name="常规 7 15 46" xfId="12388"/>
    <cellStyle name="常规 7 15 47" xfId="12389"/>
    <cellStyle name="常规 7 15 48" xfId="12390"/>
    <cellStyle name="常规 7 15 49" xfId="12391"/>
    <cellStyle name="常规 7 15 5" xfId="12392"/>
    <cellStyle name="常规 7 15 50" xfId="12393"/>
    <cellStyle name="常规 7 15 51" xfId="12394"/>
    <cellStyle name="常规 7 15 52" xfId="12395"/>
    <cellStyle name="常规 7 15 53" xfId="12396"/>
    <cellStyle name="常规 7 15 54" xfId="12397"/>
    <cellStyle name="常规 7 15 55" xfId="12398"/>
    <cellStyle name="常规 7 15 56" xfId="12399"/>
    <cellStyle name="常规 7 15 57" xfId="12400"/>
    <cellStyle name="常规 7 15 58" xfId="12401"/>
    <cellStyle name="常规 7 15 59" xfId="12402"/>
    <cellStyle name="常规 7 15 6" xfId="12403"/>
    <cellStyle name="常规 7 15 60" xfId="12404"/>
    <cellStyle name="常规 7 15 61" xfId="12405"/>
    <cellStyle name="常规 7 15 62" xfId="12406"/>
    <cellStyle name="常规 7 15 63" xfId="12407"/>
    <cellStyle name="常规 7 15 64" xfId="12408"/>
    <cellStyle name="常规 7 15 65" xfId="12409"/>
    <cellStyle name="常规 7 15 66" xfId="12410"/>
    <cellStyle name="常规 7 15 67" xfId="12411"/>
    <cellStyle name="常规 7 15 68" xfId="12412"/>
    <cellStyle name="常规 7 15 69" xfId="12413"/>
    <cellStyle name="常规 7 15 7" xfId="12414"/>
    <cellStyle name="常规 7 15 70" xfId="12415"/>
    <cellStyle name="常规 7 15 71" xfId="12416"/>
    <cellStyle name="常规 7 15 72" xfId="12417"/>
    <cellStyle name="常规 7 15 73" xfId="12418"/>
    <cellStyle name="常规 7 15 74" xfId="12419"/>
    <cellStyle name="常规 7 15 75" xfId="12420"/>
    <cellStyle name="常规 7 15 76" xfId="12421"/>
    <cellStyle name="常规 7 15 77" xfId="12422"/>
    <cellStyle name="常规 7 15 78" xfId="12423"/>
    <cellStyle name="常规 7 15 79" xfId="12424"/>
    <cellStyle name="常规 7 15 8" xfId="12425"/>
    <cellStyle name="常规 7 15 80" xfId="12426"/>
    <cellStyle name="常规 7 15 9" xfId="12427"/>
    <cellStyle name="常规 7 16" xfId="12428"/>
    <cellStyle name="常规 7 16 10" xfId="12429"/>
    <cellStyle name="常规 7 16 11" xfId="12430"/>
    <cellStyle name="常规 7 16 12" xfId="12431"/>
    <cellStyle name="常规 7 16 13" xfId="12432"/>
    <cellStyle name="常规 7 16 14" xfId="12433"/>
    <cellStyle name="常规 7 16 15" xfId="12434"/>
    <cellStyle name="常规 7 16 16" xfId="12435"/>
    <cellStyle name="常规 7 16 17" xfId="12436"/>
    <cellStyle name="常规 7 16 18" xfId="12437"/>
    <cellStyle name="常规 7 16 19" xfId="12438"/>
    <cellStyle name="常规 7 16 2" xfId="12439"/>
    <cellStyle name="常规 7 16 20" xfId="12440"/>
    <cellStyle name="常规 7 16 21" xfId="12441"/>
    <cellStyle name="常规 7 16 22" xfId="12442"/>
    <cellStyle name="常规 7 16 23" xfId="12443"/>
    <cellStyle name="常规 7 16 24" xfId="12444"/>
    <cellStyle name="常规 7 16 25" xfId="12445"/>
    <cellStyle name="常规 7 16 26" xfId="12446"/>
    <cellStyle name="常规 7 16 27" xfId="12447"/>
    <cellStyle name="常规 7 16 28" xfId="12448"/>
    <cellStyle name="常规 7 16 29" xfId="12449"/>
    <cellStyle name="常规 7 16 3" xfId="12450"/>
    <cellStyle name="常规 7 16 30" xfId="12451"/>
    <cellStyle name="常规 7 16 31" xfId="12452"/>
    <cellStyle name="常规 7 16 32" xfId="12453"/>
    <cellStyle name="常规 7 16 33" xfId="12454"/>
    <cellStyle name="常规 7 16 34" xfId="12455"/>
    <cellStyle name="常规 7 16 35" xfId="12456"/>
    <cellStyle name="常规 7 16 36" xfId="12457"/>
    <cellStyle name="常规 7 16 37" xfId="12458"/>
    <cellStyle name="常规 7 16 38" xfId="12459"/>
    <cellStyle name="常规 7 16 39" xfId="12460"/>
    <cellStyle name="常规 7 16 4" xfId="12461"/>
    <cellStyle name="常规 7 16 40" xfId="12462"/>
    <cellStyle name="常规 7 16 41" xfId="12463"/>
    <cellStyle name="常规 7 16 42" xfId="12464"/>
    <cellStyle name="常规 7 16 43" xfId="12465"/>
    <cellStyle name="常规 7 16 44" xfId="12466"/>
    <cellStyle name="常规 7 16 45" xfId="12467"/>
    <cellStyle name="常规 7 16 46" xfId="12468"/>
    <cellStyle name="常规 7 16 47" xfId="12469"/>
    <cellStyle name="常规 7 16 48" xfId="12470"/>
    <cellStyle name="常规 7 16 49" xfId="12471"/>
    <cellStyle name="常规 7 16 5" xfId="12472"/>
    <cellStyle name="常规 7 16 50" xfId="12473"/>
    <cellStyle name="常规 7 16 51" xfId="12474"/>
    <cellStyle name="常规 7 16 52" xfId="12475"/>
    <cellStyle name="常规 7 16 53" xfId="12476"/>
    <cellStyle name="常规 7 16 54" xfId="12477"/>
    <cellStyle name="常规 7 16 55" xfId="12478"/>
    <cellStyle name="常规 7 16 56" xfId="12479"/>
    <cellStyle name="常规 7 16 57" xfId="12480"/>
    <cellStyle name="常规 7 16 58" xfId="12481"/>
    <cellStyle name="常规 7 16 59" xfId="12482"/>
    <cellStyle name="常规 7 16 6" xfId="12483"/>
    <cellStyle name="常规 7 16 60" xfId="12484"/>
    <cellStyle name="常规 7 16 61" xfId="12485"/>
    <cellStyle name="常规 7 16 62" xfId="12486"/>
    <cellStyle name="常规 7 16 63" xfId="12487"/>
    <cellStyle name="常规 7 16 64" xfId="12488"/>
    <cellStyle name="常规 7 16 65" xfId="12489"/>
    <cellStyle name="常规 7 16 66" xfId="12490"/>
    <cellStyle name="常规 7 16 67" xfId="12491"/>
    <cellStyle name="常规 7 16 68" xfId="12492"/>
    <cellStyle name="常规 7 16 69" xfId="12493"/>
    <cellStyle name="常规 7 16 7" xfId="12494"/>
    <cellStyle name="常规 7 16 70" xfId="12495"/>
    <cellStyle name="常规 7 16 71" xfId="12496"/>
    <cellStyle name="常规 7 16 72" xfId="12497"/>
    <cellStyle name="常规 7 16 73" xfId="12498"/>
    <cellStyle name="常规 7 16 74" xfId="12499"/>
    <cellStyle name="常规 7 16 75" xfId="12500"/>
    <cellStyle name="常规 7 16 76" xfId="12501"/>
    <cellStyle name="常规 7 16 77" xfId="12502"/>
    <cellStyle name="常规 7 16 78" xfId="12503"/>
    <cellStyle name="常规 7 16 79" xfId="12504"/>
    <cellStyle name="常规 7 16 8" xfId="12505"/>
    <cellStyle name="常规 7 16 80" xfId="12506"/>
    <cellStyle name="常规 7 16 9" xfId="12507"/>
    <cellStyle name="常规 7 17" xfId="12508"/>
    <cellStyle name="常规 7 17 10" xfId="12509"/>
    <cellStyle name="常规 7 17 11" xfId="12510"/>
    <cellStyle name="常规 7 17 12" xfId="12511"/>
    <cellStyle name="常规 7 17 13" xfId="12512"/>
    <cellStyle name="常规 7 17 14" xfId="12513"/>
    <cellStyle name="常规 7 17 15" xfId="12514"/>
    <cellStyle name="常规 7 17 16" xfId="12515"/>
    <cellStyle name="常规 7 17 17" xfId="12516"/>
    <cellStyle name="常规 7 17 18" xfId="12517"/>
    <cellStyle name="常规 7 17 19" xfId="12518"/>
    <cellStyle name="常规 7 17 2" xfId="12519"/>
    <cellStyle name="常规 7 17 20" xfId="12520"/>
    <cellStyle name="常规 7 17 21" xfId="12521"/>
    <cellStyle name="常规 7 17 22" xfId="12522"/>
    <cellStyle name="常规 7 17 23" xfId="12523"/>
    <cellStyle name="常规 7 17 24" xfId="12524"/>
    <cellStyle name="常规 7 17 25" xfId="12525"/>
    <cellStyle name="常规 7 17 26" xfId="12526"/>
    <cellStyle name="常规 7 17 27" xfId="12527"/>
    <cellStyle name="常规 7 17 28" xfId="12528"/>
    <cellStyle name="常规 7 17 29" xfId="12529"/>
    <cellStyle name="常规 7 17 3" xfId="12530"/>
    <cellStyle name="常规 7 17 30" xfId="12531"/>
    <cellStyle name="常规 7 17 31" xfId="12532"/>
    <cellStyle name="常规 7 17 32" xfId="12533"/>
    <cellStyle name="常规 7 17 33" xfId="12534"/>
    <cellStyle name="常规 7 17 34" xfId="12535"/>
    <cellStyle name="常规 7 17 35" xfId="12536"/>
    <cellStyle name="常规 7 17 36" xfId="12537"/>
    <cellStyle name="常规 7 17 37" xfId="12538"/>
    <cellStyle name="常规 7 17 38" xfId="12539"/>
    <cellStyle name="常规 7 17 39" xfId="12540"/>
    <cellStyle name="常规 7 17 4" xfId="12541"/>
    <cellStyle name="常规 7 17 40" xfId="12542"/>
    <cellStyle name="常规 7 17 41" xfId="12543"/>
    <cellStyle name="常规 7 17 42" xfId="12544"/>
    <cellStyle name="常规 7 17 43" xfId="12545"/>
    <cellStyle name="常规 7 17 44" xfId="12546"/>
    <cellStyle name="常规 7 17 45" xfId="12547"/>
    <cellStyle name="常规 7 17 46" xfId="12548"/>
    <cellStyle name="常规 7 17 47" xfId="12549"/>
    <cellStyle name="常规 7 17 48" xfId="12550"/>
    <cellStyle name="常规 7 17 49" xfId="12551"/>
    <cellStyle name="常规 7 17 5" xfId="12552"/>
    <cellStyle name="常规 7 17 50" xfId="12553"/>
    <cellStyle name="常规 7 17 51" xfId="12554"/>
    <cellStyle name="常规 7 17 52" xfId="12555"/>
    <cellStyle name="常规 7 17 53" xfId="12556"/>
    <cellStyle name="常规 7 17 54" xfId="12557"/>
    <cellStyle name="常规 7 17 55" xfId="12558"/>
    <cellStyle name="常规 7 17 56" xfId="12559"/>
    <cellStyle name="常规 7 17 57" xfId="12560"/>
    <cellStyle name="常规 7 17 58" xfId="12561"/>
    <cellStyle name="常规 7 17 59" xfId="12562"/>
    <cellStyle name="常规 7 17 6" xfId="12563"/>
    <cellStyle name="常规 7 17 60" xfId="12564"/>
    <cellStyle name="常规 7 17 61" xfId="12565"/>
    <cellStyle name="常规 7 17 62" xfId="12566"/>
    <cellStyle name="常规 7 17 63" xfId="12567"/>
    <cellStyle name="常规 7 17 64" xfId="12568"/>
    <cellStyle name="常规 7 17 65" xfId="12569"/>
    <cellStyle name="常规 7 17 66" xfId="12570"/>
    <cellStyle name="常规 7 17 67" xfId="12571"/>
    <cellStyle name="常规 7 17 68" xfId="12572"/>
    <cellStyle name="常规 7 17 69" xfId="12573"/>
    <cellStyle name="常规 7 17 7" xfId="12574"/>
    <cellStyle name="常规 7 17 70" xfId="12575"/>
    <cellStyle name="常规 7 17 71" xfId="12576"/>
    <cellStyle name="常规 7 17 72" xfId="12577"/>
    <cellStyle name="常规 7 17 73" xfId="12578"/>
    <cellStyle name="常规 7 17 74" xfId="12579"/>
    <cellStyle name="常规 7 17 75" xfId="12580"/>
    <cellStyle name="常规 7 17 76" xfId="12581"/>
    <cellStyle name="常规 7 17 77" xfId="12582"/>
    <cellStyle name="常规 7 17 78" xfId="12583"/>
    <cellStyle name="常规 7 17 79" xfId="12584"/>
    <cellStyle name="常规 7 17 8" xfId="12585"/>
    <cellStyle name="常规 7 17 80" xfId="12586"/>
    <cellStyle name="常规 7 17 9" xfId="12587"/>
    <cellStyle name="常规 7 18" xfId="12588"/>
    <cellStyle name="常规 7 18 10" xfId="12589"/>
    <cellStyle name="常规 7 18 11" xfId="12590"/>
    <cellStyle name="常规 7 18 12" xfId="12591"/>
    <cellStyle name="常规 7 18 13" xfId="12592"/>
    <cellStyle name="常规 7 18 14" xfId="12593"/>
    <cellStyle name="常规 7 18 15" xfId="12594"/>
    <cellStyle name="常规 7 18 16" xfId="12595"/>
    <cellStyle name="常规 7 18 17" xfId="12596"/>
    <cellStyle name="常规 7 18 18" xfId="12597"/>
    <cellStyle name="常规 7 18 19" xfId="12598"/>
    <cellStyle name="常规 7 18 2" xfId="12599"/>
    <cellStyle name="常规 7 18 20" xfId="12600"/>
    <cellStyle name="常规 7 18 21" xfId="12601"/>
    <cellStyle name="常规 7 18 22" xfId="12602"/>
    <cellStyle name="常规 7 18 23" xfId="12603"/>
    <cellStyle name="常规 7 18 24" xfId="12604"/>
    <cellStyle name="常规 7 18 25" xfId="12605"/>
    <cellStyle name="常规 7 18 26" xfId="12606"/>
    <cellStyle name="常规 7 18 27" xfId="12607"/>
    <cellStyle name="常规 7 18 28" xfId="12608"/>
    <cellStyle name="常规 7 18 29" xfId="12609"/>
    <cellStyle name="常规 7 18 3" xfId="12610"/>
    <cellStyle name="常规 7 18 30" xfId="12611"/>
    <cellStyle name="常规 7 18 31" xfId="12612"/>
    <cellStyle name="常规 7 18 32" xfId="12613"/>
    <cellStyle name="常规 7 18 33" xfId="12614"/>
    <cellStyle name="常规 7 18 34" xfId="12615"/>
    <cellStyle name="常规 7 18 35" xfId="12616"/>
    <cellStyle name="常规 7 18 36" xfId="12617"/>
    <cellStyle name="常规 7 18 37" xfId="12618"/>
    <cellStyle name="常规 7 18 38" xfId="12619"/>
    <cellStyle name="常规 7 18 39" xfId="12620"/>
    <cellStyle name="常规 7 18 4" xfId="12621"/>
    <cellStyle name="常规 7 18 40" xfId="12622"/>
    <cellStyle name="常规 7 18 41" xfId="12623"/>
    <cellStyle name="常规 7 18 42" xfId="12624"/>
    <cellStyle name="常规 7 18 43" xfId="12625"/>
    <cellStyle name="常规 7 18 44" xfId="12626"/>
    <cellStyle name="常规 7 18 45" xfId="12627"/>
    <cellStyle name="常规 7 18 46" xfId="12628"/>
    <cellStyle name="常规 7 18 47" xfId="12629"/>
    <cellStyle name="常规 7 18 48" xfId="12630"/>
    <cellStyle name="常规 7 18 49" xfId="12631"/>
    <cellStyle name="常规 7 18 5" xfId="12632"/>
    <cellStyle name="常规 7 18 50" xfId="12633"/>
    <cellStyle name="常规 7 18 51" xfId="12634"/>
    <cellStyle name="常规 7 18 52" xfId="12635"/>
    <cellStyle name="常规 7 18 53" xfId="12636"/>
    <cellStyle name="常规 7 18 54" xfId="12637"/>
    <cellStyle name="常规 7 18 55" xfId="12638"/>
    <cellStyle name="常规 7 18 56" xfId="12639"/>
    <cellStyle name="常规 7 18 57" xfId="12640"/>
    <cellStyle name="常规 7 18 58" xfId="12641"/>
    <cellStyle name="常规 7 18 59" xfId="12642"/>
    <cellStyle name="常规 7 18 6" xfId="12643"/>
    <cellStyle name="常规 7 18 60" xfId="12644"/>
    <cellStyle name="常规 7 18 61" xfId="12645"/>
    <cellStyle name="常规 7 18 62" xfId="12646"/>
    <cellStyle name="常规 7 18 63" xfId="12647"/>
    <cellStyle name="常规 7 18 64" xfId="12648"/>
    <cellStyle name="常规 7 18 65" xfId="12649"/>
    <cellStyle name="常规 7 18 66" xfId="12650"/>
    <cellStyle name="常规 7 18 67" xfId="12651"/>
    <cellStyle name="常规 7 18 68" xfId="12652"/>
    <cellStyle name="常规 7 18 69" xfId="12653"/>
    <cellStyle name="常规 7 18 7" xfId="12654"/>
    <cellStyle name="常规 7 18 70" xfId="12655"/>
    <cellStyle name="常规 7 18 71" xfId="12656"/>
    <cellStyle name="常规 7 18 72" xfId="12657"/>
    <cellStyle name="常规 7 18 73" xfId="12658"/>
    <cellStyle name="常规 7 18 74" xfId="12659"/>
    <cellStyle name="常规 7 18 75" xfId="12660"/>
    <cellStyle name="常规 7 18 76" xfId="12661"/>
    <cellStyle name="常规 7 18 77" xfId="12662"/>
    <cellStyle name="常规 7 18 78" xfId="12663"/>
    <cellStyle name="常规 7 18 79" xfId="12664"/>
    <cellStyle name="常规 7 18 8" xfId="12665"/>
    <cellStyle name="常规 7 18 80" xfId="12666"/>
    <cellStyle name="常规 7 18 9" xfId="12667"/>
    <cellStyle name="常规 7 19" xfId="12668"/>
    <cellStyle name="常规 7 19 10" xfId="12669"/>
    <cellStyle name="常规 7 19 11" xfId="12670"/>
    <cellStyle name="常规 7 19 12" xfId="12671"/>
    <cellStyle name="常规 7 19 13" xfId="12672"/>
    <cellStyle name="常规 7 19 14" xfId="12673"/>
    <cellStyle name="常规 7 19 15" xfId="12674"/>
    <cellStyle name="常规 7 19 16" xfId="12675"/>
    <cellStyle name="常规 7 19 17" xfId="12676"/>
    <cellStyle name="常规 7 19 18" xfId="12677"/>
    <cellStyle name="常规 7 19 19" xfId="12678"/>
    <cellStyle name="常规 7 19 2" xfId="12679"/>
    <cellStyle name="常规 7 19 20" xfId="12680"/>
    <cellStyle name="常规 7 19 21" xfId="12681"/>
    <cellStyle name="常规 7 19 22" xfId="12682"/>
    <cellStyle name="常规 7 19 23" xfId="12683"/>
    <cellStyle name="常规 7 19 24" xfId="12684"/>
    <cellStyle name="常规 7 19 25" xfId="12685"/>
    <cellStyle name="常规 7 19 26" xfId="12686"/>
    <cellStyle name="常规 7 19 27" xfId="12687"/>
    <cellStyle name="常规 7 19 28" xfId="12688"/>
    <cellStyle name="常规 7 19 29" xfId="12689"/>
    <cellStyle name="常规 7 19 3" xfId="12690"/>
    <cellStyle name="常规 7 19 30" xfId="12691"/>
    <cellStyle name="常规 7 19 31" xfId="12692"/>
    <cellStyle name="常规 7 19 32" xfId="12693"/>
    <cellStyle name="常规 7 19 33" xfId="12694"/>
    <cellStyle name="常规 7 19 34" xfId="12695"/>
    <cellStyle name="常规 7 19 35" xfId="12696"/>
    <cellStyle name="常规 7 19 36" xfId="12697"/>
    <cellStyle name="常规 7 19 37" xfId="12698"/>
    <cellStyle name="常规 7 19 38" xfId="12699"/>
    <cellStyle name="常规 7 19 39" xfId="12700"/>
    <cellStyle name="常规 7 19 4" xfId="12701"/>
    <cellStyle name="常规 7 19 40" xfId="12702"/>
    <cellStyle name="常规 7 19 41" xfId="12703"/>
    <cellStyle name="常规 7 19 42" xfId="12704"/>
    <cellStyle name="常规 7 19 43" xfId="12705"/>
    <cellStyle name="常规 7 19 44" xfId="12706"/>
    <cellStyle name="常规 7 19 45" xfId="12707"/>
    <cellStyle name="常规 7 19 46" xfId="12708"/>
    <cellStyle name="常规 7 19 47" xfId="12709"/>
    <cellStyle name="常规 7 19 48" xfId="12710"/>
    <cellStyle name="常规 7 19 49" xfId="12711"/>
    <cellStyle name="常规 7 19 5" xfId="12712"/>
    <cellStyle name="常规 7 19 50" xfId="12713"/>
    <cellStyle name="常规 7 19 51" xfId="12714"/>
    <cellStyle name="常规 7 19 52" xfId="12715"/>
    <cellStyle name="常规 7 19 53" xfId="12716"/>
    <cellStyle name="常规 7 19 54" xfId="12717"/>
    <cellStyle name="常规 7 19 55" xfId="12718"/>
    <cellStyle name="常规 7 19 56" xfId="12719"/>
    <cellStyle name="常规 7 19 57" xfId="12720"/>
    <cellStyle name="常规 7 19 58" xfId="12721"/>
    <cellStyle name="常规 7 19 59" xfId="12722"/>
    <cellStyle name="常规 7 19 6" xfId="12723"/>
    <cellStyle name="常规 7 19 60" xfId="12724"/>
    <cellStyle name="常规 7 19 61" xfId="12725"/>
    <cellStyle name="常规 7 19 62" xfId="12726"/>
    <cellStyle name="常规 7 19 63" xfId="12727"/>
    <cellStyle name="常规 7 19 64" xfId="12728"/>
    <cellStyle name="常规 7 19 65" xfId="12729"/>
    <cellStyle name="常规 7 19 66" xfId="12730"/>
    <cellStyle name="常规 7 19 67" xfId="12731"/>
    <cellStyle name="常规 7 19 68" xfId="12732"/>
    <cellStyle name="常规 7 19 69" xfId="12733"/>
    <cellStyle name="常规 7 19 7" xfId="12734"/>
    <cellStyle name="常规 7 19 70" xfId="12735"/>
    <cellStyle name="常规 7 19 71" xfId="12736"/>
    <cellStyle name="常规 7 19 72" xfId="12737"/>
    <cellStyle name="常规 7 19 73" xfId="12738"/>
    <cellStyle name="常规 7 19 74" xfId="12739"/>
    <cellStyle name="常规 7 19 75" xfId="12740"/>
    <cellStyle name="常规 7 19 76" xfId="12741"/>
    <cellStyle name="常规 7 19 77" xfId="12742"/>
    <cellStyle name="常规 7 19 78" xfId="12743"/>
    <cellStyle name="常规 7 19 79" xfId="12744"/>
    <cellStyle name="常规 7 19 8" xfId="12745"/>
    <cellStyle name="常规 7 19 80" xfId="12746"/>
    <cellStyle name="常规 7 19 9" xfId="12747"/>
    <cellStyle name="常规 7 2" xfId="12748"/>
    <cellStyle name="常规 7 2 10" xfId="12749"/>
    <cellStyle name="常规 7 2 10 2" xfId="12750"/>
    <cellStyle name="常规 7 2 11" xfId="12751"/>
    <cellStyle name="常规 7 2 11 2" xfId="12752"/>
    <cellStyle name="常规 7 2 12" xfId="12753"/>
    <cellStyle name="常规 7 2 12 2" xfId="12754"/>
    <cellStyle name="常规 7 2 13" xfId="12755"/>
    <cellStyle name="常规 7 2 13 2" xfId="12756"/>
    <cellStyle name="常规 7 2 14" xfId="12757"/>
    <cellStyle name="常规 7 2 14 2" xfId="12758"/>
    <cellStyle name="常规 7 2 15" xfId="12759"/>
    <cellStyle name="常规 7 2 15 2" xfId="12760"/>
    <cellStyle name="常规 7 2 16" xfId="12761"/>
    <cellStyle name="常规 7 2 16 2" xfId="12762"/>
    <cellStyle name="常规 7 2 17" xfId="12763"/>
    <cellStyle name="常规 7 2 17 2" xfId="12764"/>
    <cellStyle name="常规 7 2 18" xfId="12765"/>
    <cellStyle name="常规 7 2 18 2" xfId="12766"/>
    <cellStyle name="常规 7 2 19" xfId="12767"/>
    <cellStyle name="常规 7 2 19 2" xfId="12768"/>
    <cellStyle name="常规 7 2 2" xfId="12769"/>
    <cellStyle name="常规 7 2 2 10" xfId="12770"/>
    <cellStyle name="常规 7 2 2 11" xfId="12771"/>
    <cellStyle name="常规 7 2 2 12" xfId="12772"/>
    <cellStyle name="常规 7 2 2 13" xfId="12773"/>
    <cellStyle name="常规 7 2 2 14" xfId="12774"/>
    <cellStyle name="常规 7 2 2 15" xfId="12775"/>
    <cellStyle name="常规 7 2 2 16" xfId="12776"/>
    <cellStyle name="常规 7 2 2 17" xfId="12777"/>
    <cellStyle name="常规 7 2 2 18" xfId="12778"/>
    <cellStyle name="常规 7 2 2 2" xfId="12779"/>
    <cellStyle name="常规 7 2 2 3" xfId="12780"/>
    <cellStyle name="常规 7 2 2 4" xfId="12781"/>
    <cellStyle name="常规 7 2 2 5" xfId="12782"/>
    <cellStyle name="常规 7 2 2 6" xfId="12783"/>
    <cellStyle name="常规 7 2 2 7" xfId="12784"/>
    <cellStyle name="常规 7 2 2 8" xfId="12785"/>
    <cellStyle name="常规 7 2 2 9" xfId="12786"/>
    <cellStyle name="常规 7 2 20" xfId="12787"/>
    <cellStyle name="常规 7 2 20 2" xfId="12788"/>
    <cellStyle name="常规 7 2 21" xfId="12789"/>
    <cellStyle name="常规 7 2 21 2" xfId="12790"/>
    <cellStyle name="常规 7 2 22" xfId="12791"/>
    <cellStyle name="常规 7 2 22 2" xfId="12792"/>
    <cellStyle name="常规 7 2 23" xfId="12793"/>
    <cellStyle name="常规 7 2 24" xfId="12794"/>
    <cellStyle name="常规 7 2 25" xfId="12795"/>
    <cellStyle name="常规 7 2 26" xfId="12796"/>
    <cellStyle name="常规 7 2 27" xfId="12797"/>
    <cellStyle name="常规 7 2 28" xfId="12798"/>
    <cellStyle name="常规 7 2 29" xfId="12799"/>
    <cellStyle name="常规 7 2 3" xfId="12800"/>
    <cellStyle name="常规 7 2 30" xfId="12801"/>
    <cellStyle name="常规 7 2 31" xfId="12802"/>
    <cellStyle name="常规 7 2 32" xfId="12803"/>
    <cellStyle name="常规 7 2 33" xfId="12804"/>
    <cellStyle name="常规 7 2 34" xfId="12805"/>
    <cellStyle name="常规 7 2 35" xfId="12806"/>
    <cellStyle name="常规 7 2 36" xfId="12807"/>
    <cellStyle name="常规 7 2 37" xfId="12808"/>
    <cellStyle name="常规 7 2 38" xfId="12809"/>
    <cellStyle name="常规 7 2 39" xfId="12810"/>
    <cellStyle name="常规 7 2 4" xfId="12811"/>
    <cellStyle name="常规 7 2 40" xfId="12812"/>
    <cellStyle name="常规 7 2 41" xfId="12813"/>
    <cellStyle name="常规 7 2 42" xfId="12814"/>
    <cellStyle name="常规 7 2 43" xfId="12815"/>
    <cellStyle name="常规 7 2 44" xfId="12816"/>
    <cellStyle name="常规 7 2 45" xfId="12817"/>
    <cellStyle name="常规 7 2 46" xfId="12818"/>
    <cellStyle name="常规 7 2 47" xfId="12819"/>
    <cellStyle name="常规 7 2 48" xfId="12820"/>
    <cellStyle name="常规 7 2 49" xfId="12821"/>
    <cellStyle name="常规 7 2 5" xfId="12822"/>
    <cellStyle name="常规 7 2 50" xfId="12823"/>
    <cellStyle name="常规 7 2 51" xfId="12824"/>
    <cellStyle name="常规 7 2 52" xfId="12825"/>
    <cellStyle name="常规 7 2 53" xfId="12826"/>
    <cellStyle name="常规 7 2 54" xfId="12827"/>
    <cellStyle name="常规 7 2 55" xfId="12828"/>
    <cellStyle name="常规 7 2 56" xfId="12829"/>
    <cellStyle name="常规 7 2 57" xfId="12830"/>
    <cellStyle name="常规 7 2 58" xfId="12831"/>
    <cellStyle name="常规 7 2 59" xfId="12832"/>
    <cellStyle name="常规 7 2 6" xfId="12833"/>
    <cellStyle name="常规 7 2 60" xfId="12834"/>
    <cellStyle name="常规 7 2 61" xfId="12835"/>
    <cellStyle name="常规 7 2 62" xfId="12836"/>
    <cellStyle name="常规 7 2 63" xfId="12837"/>
    <cellStyle name="常规 7 2 64" xfId="12838"/>
    <cellStyle name="常规 7 2 65" xfId="12839"/>
    <cellStyle name="常规 7 2 66" xfId="12840"/>
    <cellStyle name="常规 7 2 67" xfId="12841"/>
    <cellStyle name="常规 7 2 68" xfId="12842"/>
    <cellStyle name="常规 7 2 69" xfId="12843"/>
    <cellStyle name="常规 7 2 7" xfId="12844"/>
    <cellStyle name="常规 7 2 7 2" xfId="12845"/>
    <cellStyle name="常规 7 2 70" xfId="12846"/>
    <cellStyle name="常规 7 2 71" xfId="12847"/>
    <cellStyle name="常规 7 2 72" xfId="12848"/>
    <cellStyle name="常规 7 2 73" xfId="12849"/>
    <cellStyle name="常规 7 2 74" xfId="12850"/>
    <cellStyle name="常规 7 2 75" xfId="12851"/>
    <cellStyle name="常规 7 2 76" xfId="12852"/>
    <cellStyle name="常规 7 2 77" xfId="12853"/>
    <cellStyle name="常规 7 2 78" xfId="12854"/>
    <cellStyle name="常规 7 2 79" xfId="12855"/>
    <cellStyle name="常规 7 2 8" xfId="12856"/>
    <cellStyle name="常规 7 2 8 2" xfId="12857"/>
    <cellStyle name="常规 7 2 80" xfId="12858"/>
    <cellStyle name="常规 7 2 81" xfId="12859"/>
    <cellStyle name="常规 7 2 82" xfId="12860"/>
    <cellStyle name="常规 7 2 83" xfId="12861"/>
    <cellStyle name="常规 7 2 84" xfId="12862"/>
    <cellStyle name="常规 7 2 9" xfId="12863"/>
    <cellStyle name="常规 7 2 9 2" xfId="12864"/>
    <cellStyle name="常规 7 20" xfId="12865"/>
    <cellStyle name="常规 7 20 10" xfId="12866"/>
    <cellStyle name="常规 7 20 11" xfId="12867"/>
    <cellStyle name="常规 7 20 12" xfId="12868"/>
    <cellStyle name="常规 7 20 13" xfId="12869"/>
    <cellStyle name="常规 7 20 14" xfId="12870"/>
    <cellStyle name="常规 7 20 15" xfId="12871"/>
    <cellStyle name="常规 7 20 16" xfId="12872"/>
    <cellStyle name="常规 7 20 17" xfId="12873"/>
    <cellStyle name="常规 7 20 18" xfId="12874"/>
    <cellStyle name="常规 7 20 19" xfId="12875"/>
    <cellStyle name="常规 7 20 2" xfId="12876"/>
    <cellStyle name="常规 7 20 20" xfId="12877"/>
    <cellStyle name="常规 7 20 21" xfId="12878"/>
    <cellStyle name="常规 7 20 22" xfId="12879"/>
    <cellStyle name="常规 7 20 23" xfId="12880"/>
    <cellStyle name="常规 7 20 24" xfId="12881"/>
    <cellStyle name="常规 7 20 25" xfId="12882"/>
    <cellStyle name="常规 7 20 26" xfId="12883"/>
    <cellStyle name="常规 7 20 27" xfId="12884"/>
    <cellStyle name="常规 7 20 28" xfId="12885"/>
    <cellStyle name="常规 7 20 29" xfId="12886"/>
    <cellStyle name="常规 7 20 3" xfId="12887"/>
    <cellStyle name="常规 7 20 30" xfId="12888"/>
    <cellStyle name="常规 7 20 31" xfId="12889"/>
    <cellStyle name="常规 7 20 32" xfId="12890"/>
    <cellStyle name="常规 7 20 33" xfId="12891"/>
    <cellStyle name="常规 7 20 34" xfId="12892"/>
    <cellStyle name="常规 7 20 35" xfId="12893"/>
    <cellStyle name="常规 7 20 36" xfId="12894"/>
    <cellStyle name="常规 7 20 37" xfId="12895"/>
    <cellStyle name="常规 7 20 38" xfId="12896"/>
    <cellStyle name="常规 7 20 39" xfId="12897"/>
    <cellStyle name="常规 7 20 4" xfId="12898"/>
    <cellStyle name="常规 7 20 40" xfId="12899"/>
    <cellStyle name="常规 7 20 41" xfId="12900"/>
    <cellStyle name="常规 7 20 42" xfId="12901"/>
    <cellStyle name="常规 7 20 43" xfId="12902"/>
    <cellStyle name="常规 7 20 44" xfId="12903"/>
    <cellStyle name="常规 7 20 45" xfId="12904"/>
    <cellStyle name="常规 7 20 46" xfId="12905"/>
    <cellStyle name="常规 7 20 47" xfId="12906"/>
    <cellStyle name="常规 7 20 48" xfId="12907"/>
    <cellStyle name="常规 7 20 49" xfId="12908"/>
    <cellStyle name="常规 7 20 5" xfId="12909"/>
    <cellStyle name="常规 7 20 50" xfId="12910"/>
    <cellStyle name="常规 7 20 51" xfId="12911"/>
    <cellStyle name="常规 7 20 52" xfId="12912"/>
    <cellStyle name="常规 7 20 53" xfId="12913"/>
    <cellStyle name="常规 7 20 54" xfId="12914"/>
    <cellStyle name="常规 7 20 55" xfId="12915"/>
    <cellStyle name="常规 7 20 56" xfId="12916"/>
    <cellStyle name="常规 7 20 57" xfId="12917"/>
    <cellStyle name="常规 7 20 58" xfId="12918"/>
    <cellStyle name="常规 7 20 59" xfId="12919"/>
    <cellStyle name="常规 7 20 6" xfId="12920"/>
    <cellStyle name="常规 7 20 60" xfId="12921"/>
    <cellStyle name="常规 7 20 61" xfId="12922"/>
    <cellStyle name="常规 7 20 62" xfId="12923"/>
    <cellStyle name="常规 7 20 63" xfId="12924"/>
    <cellStyle name="常规 7 20 64" xfId="12925"/>
    <cellStyle name="常规 7 20 65" xfId="12926"/>
    <cellStyle name="常规 7 20 66" xfId="12927"/>
    <cellStyle name="常规 7 20 67" xfId="12928"/>
    <cellStyle name="常规 7 20 68" xfId="12929"/>
    <cellStyle name="常规 7 20 69" xfId="12930"/>
    <cellStyle name="常规 7 20 7" xfId="12931"/>
    <cellStyle name="常规 7 20 70" xfId="12932"/>
    <cellStyle name="常规 7 20 71" xfId="12933"/>
    <cellStyle name="常规 7 20 72" xfId="12934"/>
    <cellStyle name="常规 7 20 73" xfId="12935"/>
    <cellStyle name="常规 7 20 74" xfId="12936"/>
    <cellStyle name="常规 7 20 75" xfId="12937"/>
    <cellStyle name="常规 7 20 76" xfId="12938"/>
    <cellStyle name="常规 7 20 77" xfId="12939"/>
    <cellStyle name="常规 7 20 78" xfId="12940"/>
    <cellStyle name="常规 7 20 79" xfId="12941"/>
    <cellStyle name="常规 7 20 8" xfId="12942"/>
    <cellStyle name="常规 7 20 80" xfId="12943"/>
    <cellStyle name="常规 7 20 9" xfId="12944"/>
    <cellStyle name="常规 7 21" xfId="12945"/>
    <cellStyle name="常规 7 21 10" xfId="12946"/>
    <cellStyle name="常规 7 21 11" xfId="12947"/>
    <cellStyle name="常规 7 21 12" xfId="12948"/>
    <cellStyle name="常规 7 21 13" xfId="12949"/>
    <cellStyle name="常规 7 21 14" xfId="12950"/>
    <cellStyle name="常规 7 21 15" xfId="12951"/>
    <cellStyle name="常规 7 21 16" xfId="12952"/>
    <cellStyle name="常规 7 21 17" xfId="12953"/>
    <cellStyle name="常规 7 21 18" xfId="12954"/>
    <cellStyle name="常规 7 21 19" xfId="12955"/>
    <cellStyle name="常规 7 21 2" xfId="12956"/>
    <cellStyle name="常规 7 21 20" xfId="12957"/>
    <cellStyle name="常规 7 21 21" xfId="12958"/>
    <cellStyle name="常规 7 21 22" xfId="12959"/>
    <cellStyle name="常规 7 21 23" xfId="12960"/>
    <cellStyle name="常规 7 21 24" xfId="12961"/>
    <cellStyle name="常规 7 21 25" xfId="12962"/>
    <cellStyle name="常规 7 21 26" xfId="12963"/>
    <cellStyle name="常规 7 21 27" xfId="12964"/>
    <cellStyle name="常规 7 21 28" xfId="12965"/>
    <cellStyle name="常规 7 21 29" xfId="12966"/>
    <cellStyle name="常规 7 21 3" xfId="12967"/>
    <cellStyle name="常规 7 21 30" xfId="12968"/>
    <cellStyle name="常规 7 21 31" xfId="12969"/>
    <cellStyle name="常规 7 21 32" xfId="12970"/>
    <cellStyle name="常规 7 21 33" xfId="12971"/>
    <cellStyle name="常规 7 21 34" xfId="12972"/>
    <cellStyle name="常规 7 21 35" xfId="12973"/>
    <cellStyle name="常规 7 21 36" xfId="12974"/>
    <cellStyle name="常规 7 21 37" xfId="12975"/>
    <cellStyle name="常规 7 21 38" xfId="12976"/>
    <cellStyle name="常规 7 21 39" xfId="12977"/>
    <cellStyle name="常规 7 21 4" xfId="12978"/>
    <cellStyle name="常规 7 21 40" xfId="12979"/>
    <cellStyle name="常规 7 21 41" xfId="12980"/>
    <cellStyle name="常规 7 21 42" xfId="12981"/>
    <cellStyle name="常规 7 21 43" xfId="12982"/>
    <cellStyle name="常规 7 21 44" xfId="12983"/>
    <cellStyle name="常规 7 21 45" xfId="12984"/>
    <cellStyle name="常规 7 21 46" xfId="12985"/>
    <cellStyle name="常规 7 21 47" xfId="12986"/>
    <cellStyle name="常规 7 21 48" xfId="12987"/>
    <cellStyle name="常规 7 21 49" xfId="12988"/>
    <cellStyle name="常规 7 21 5" xfId="12989"/>
    <cellStyle name="常规 7 21 50" xfId="12990"/>
    <cellStyle name="常规 7 21 51" xfId="12991"/>
    <cellStyle name="常规 7 21 52" xfId="12992"/>
    <cellStyle name="常规 7 21 53" xfId="12993"/>
    <cellStyle name="常规 7 21 54" xfId="12994"/>
    <cellStyle name="常规 7 21 55" xfId="12995"/>
    <cellStyle name="常规 7 21 56" xfId="12996"/>
    <cellStyle name="常规 7 21 57" xfId="12997"/>
    <cellStyle name="常规 7 21 58" xfId="12998"/>
    <cellStyle name="常规 7 21 59" xfId="12999"/>
    <cellStyle name="常规 7 21 6" xfId="13000"/>
    <cellStyle name="常规 7 21 60" xfId="13001"/>
    <cellStyle name="常规 7 21 61" xfId="13002"/>
    <cellStyle name="常规 7 21 62" xfId="13003"/>
    <cellStyle name="常规 7 21 63" xfId="13004"/>
    <cellStyle name="常规 7 21 64" xfId="13005"/>
    <cellStyle name="常规 7 21 65" xfId="13006"/>
    <cellStyle name="常规 7 21 66" xfId="13007"/>
    <cellStyle name="常规 7 21 67" xfId="13008"/>
    <cellStyle name="常规 7 21 68" xfId="13009"/>
    <cellStyle name="常规 7 21 69" xfId="13010"/>
    <cellStyle name="常规 7 21 7" xfId="13011"/>
    <cellStyle name="常规 7 21 70" xfId="13012"/>
    <cellStyle name="常规 7 21 71" xfId="13013"/>
    <cellStyle name="常规 7 21 72" xfId="13014"/>
    <cellStyle name="常规 7 21 73" xfId="13015"/>
    <cellStyle name="常规 7 21 74" xfId="13016"/>
    <cellStyle name="常规 7 21 75" xfId="13017"/>
    <cellStyle name="常规 7 21 76" xfId="13018"/>
    <cellStyle name="常规 7 21 77" xfId="13019"/>
    <cellStyle name="常规 7 21 78" xfId="13020"/>
    <cellStyle name="常规 7 21 79" xfId="13021"/>
    <cellStyle name="常规 7 21 8" xfId="13022"/>
    <cellStyle name="常规 7 21 80" xfId="13023"/>
    <cellStyle name="常规 7 21 9" xfId="13024"/>
    <cellStyle name="常规 7 22" xfId="13025"/>
    <cellStyle name="常规 7 22 10" xfId="13026"/>
    <cellStyle name="常规 7 22 11" xfId="13027"/>
    <cellStyle name="常规 7 22 12" xfId="13028"/>
    <cellStyle name="常规 7 22 13" xfId="13029"/>
    <cellStyle name="常规 7 22 14" xfId="13030"/>
    <cellStyle name="常规 7 22 15" xfId="13031"/>
    <cellStyle name="常规 7 22 16" xfId="13032"/>
    <cellStyle name="常规 7 22 17" xfId="13033"/>
    <cellStyle name="常规 7 22 18" xfId="13034"/>
    <cellStyle name="常规 7 22 19" xfId="13035"/>
    <cellStyle name="常规 7 22 2" xfId="13036"/>
    <cellStyle name="常规 7 22 20" xfId="13037"/>
    <cellStyle name="常规 7 22 21" xfId="13038"/>
    <cellStyle name="常规 7 22 22" xfId="13039"/>
    <cellStyle name="常规 7 22 23" xfId="13040"/>
    <cellStyle name="常规 7 22 24" xfId="13041"/>
    <cellStyle name="常规 7 22 25" xfId="13042"/>
    <cellStyle name="常规 7 22 26" xfId="13043"/>
    <cellStyle name="常规 7 22 27" xfId="13044"/>
    <cellStyle name="常规 7 22 28" xfId="13045"/>
    <cellStyle name="常规 7 22 29" xfId="13046"/>
    <cellStyle name="常规 7 22 3" xfId="13047"/>
    <cellStyle name="常规 7 22 30" xfId="13048"/>
    <cellStyle name="常规 7 22 31" xfId="13049"/>
    <cellStyle name="常规 7 22 32" xfId="13050"/>
    <cellStyle name="常规 7 22 33" xfId="13051"/>
    <cellStyle name="常规 7 22 34" xfId="13052"/>
    <cellStyle name="常规 7 22 35" xfId="13053"/>
    <cellStyle name="常规 7 22 36" xfId="13054"/>
    <cellStyle name="常规 7 22 37" xfId="13055"/>
    <cellStyle name="常规 7 22 38" xfId="13056"/>
    <cellStyle name="常规 7 22 39" xfId="13057"/>
    <cellStyle name="常规 7 22 4" xfId="13058"/>
    <cellStyle name="常规 7 22 40" xfId="13059"/>
    <cellStyle name="常规 7 22 41" xfId="13060"/>
    <cellStyle name="常规 7 22 42" xfId="13061"/>
    <cellStyle name="常规 7 22 43" xfId="13062"/>
    <cellStyle name="常规 7 22 44" xfId="13063"/>
    <cellStyle name="常规 7 22 45" xfId="13064"/>
    <cellStyle name="常规 7 22 46" xfId="13065"/>
    <cellStyle name="常规 7 22 47" xfId="13066"/>
    <cellStyle name="常规 7 22 48" xfId="13067"/>
    <cellStyle name="常规 7 22 49" xfId="13068"/>
    <cellStyle name="常规 7 22 5" xfId="13069"/>
    <cellStyle name="常规 7 22 50" xfId="13070"/>
    <cellStyle name="常规 7 22 51" xfId="13071"/>
    <cellStyle name="常规 7 22 52" xfId="13072"/>
    <cellStyle name="常规 7 22 53" xfId="13073"/>
    <cellStyle name="常规 7 22 54" xfId="13074"/>
    <cellStyle name="常规 7 22 55" xfId="13075"/>
    <cellStyle name="常规 7 22 56" xfId="13076"/>
    <cellStyle name="常规 7 22 57" xfId="13077"/>
    <cellStyle name="常规 7 22 58" xfId="13078"/>
    <cellStyle name="常规 7 22 59" xfId="13079"/>
    <cellStyle name="常规 7 22 6" xfId="13080"/>
    <cellStyle name="常规 7 22 60" xfId="13081"/>
    <cellStyle name="常规 7 22 61" xfId="13082"/>
    <cellStyle name="常规 7 22 62" xfId="13083"/>
    <cellStyle name="常规 7 22 63" xfId="13084"/>
    <cellStyle name="常规 7 22 64" xfId="13085"/>
    <cellStyle name="常规 7 22 65" xfId="13086"/>
    <cellStyle name="常规 7 22 66" xfId="13087"/>
    <cellStyle name="常规 7 22 67" xfId="13088"/>
    <cellStyle name="常规 7 22 68" xfId="13089"/>
    <cellStyle name="常规 7 22 69" xfId="13090"/>
    <cellStyle name="常规 7 22 7" xfId="13091"/>
    <cellStyle name="常规 7 22 70" xfId="13092"/>
    <cellStyle name="常规 7 22 71" xfId="13093"/>
    <cellStyle name="常规 7 22 72" xfId="13094"/>
    <cellStyle name="常规 7 22 73" xfId="13095"/>
    <cellStyle name="常规 7 22 74" xfId="13096"/>
    <cellStyle name="常规 7 22 75" xfId="13097"/>
    <cellStyle name="常规 7 22 76" xfId="13098"/>
    <cellStyle name="常规 7 22 77" xfId="13099"/>
    <cellStyle name="常规 7 22 78" xfId="13100"/>
    <cellStyle name="常规 7 22 79" xfId="13101"/>
    <cellStyle name="常规 7 22 8" xfId="13102"/>
    <cellStyle name="常规 7 22 80" xfId="13103"/>
    <cellStyle name="常规 7 22 9" xfId="13104"/>
    <cellStyle name="常规 7 23" xfId="13105"/>
    <cellStyle name="常规 7 23 10" xfId="13106"/>
    <cellStyle name="常规 7 23 11" xfId="13107"/>
    <cellStyle name="常规 7 23 12" xfId="13108"/>
    <cellStyle name="常规 7 23 13" xfId="13109"/>
    <cellStyle name="常规 7 23 14" xfId="13110"/>
    <cellStyle name="常规 7 23 15" xfId="13111"/>
    <cellStyle name="常规 7 23 16" xfId="13112"/>
    <cellStyle name="常规 7 23 17" xfId="13113"/>
    <cellStyle name="常规 7 23 18" xfId="13114"/>
    <cellStyle name="常规 7 23 19" xfId="13115"/>
    <cellStyle name="常规 7 23 2" xfId="13116"/>
    <cellStyle name="常规 7 23 20" xfId="13117"/>
    <cellStyle name="常规 7 23 21" xfId="13118"/>
    <cellStyle name="常规 7 23 22" xfId="13119"/>
    <cellStyle name="常规 7 23 23" xfId="13120"/>
    <cellStyle name="常规 7 23 24" xfId="13121"/>
    <cellStyle name="常规 7 23 25" xfId="13122"/>
    <cellStyle name="常规 7 23 26" xfId="13123"/>
    <cellStyle name="常规 7 23 27" xfId="13124"/>
    <cellStyle name="常规 7 23 28" xfId="13125"/>
    <cellStyle name="常规 7 23 29" xfId="13126"/>
    <cellStyle name="常规 7 23 3" xfId="13127"/>
    <cellStyle name="常规 7 23 30" xfId="13128"/>
    <cellStyle name="常规 7 23 31" xfId="13129"/>
    <cellStyle name="常规 7 23 32" xfId="13130"/>
    <cellStyle name="常规 7 23 33" xfId="13131"/>
    <cellStyle name="常规 7 23 34" xfId="13132"/>
    <cellStyle name="常规 7 23 35" xfId="13133"/>
    <cellStyle name="常规 7 23 36" xfId="13134"/>
    <cellStyle name="常规 7 23 37" xfId="13135"/>
    <cellStyle name="常规 7 23 38" xfId="13136"/>
    <cellStyle name="常规 7 23 39" xfId="13137"/>
    <cellStyle name="常规 7 23 4" xfId="13138"/>
    <cellStyle name="常规 7 23 40" xfId="13139"/>
    <cellStyle name="常规 7 23 41" xfId="13140"/>
    <cellStyle name="常规 7 23 42" xfId="13141"/>
    <cellStyle name="常规 7 23 43" xfId="13142"/>
    <cellStyle name="常规 7 23 44" xfId="13143"/>
    <cellStyle name="常规 7 23 45" xfId="13144"/>
    <cellStyle name="常规 7 23 46" xfId="13145"/>
    <cellStyle name="常规 7 23 47" xfId="13146"/>
    <cellStyle name="常规 7 23 48" xfId="13147"/>
    <cellStyle name="常规 7 23 49" xfId="13148"/>
    <cellStyle name="常规 7 23 5" xfId="13149"/>
    <cellStyle name="常规 7 23 50" xfId="13150"/>
    <cellStyle name="常规 7 23 51" xfId="13151"/>
    <cellStyle name="常规 7 23 52" xfId="13152"/>
    <cellStyle name="常规 7 23 53" xfId="13153"/>
    <cellStyle name="常规 7 23 54" xfId="13154"/>
    <cellStyle name="常规 7 23 55" xfId="13155"/>
    <cellStyle name="常规 7 23 56" xfId="13156"/>
    <cellStyle name="常规 7 23 57" xfId="13157"/>
    <cellStyle name="常规 7 23 58" xfId="13158"/>
    <cellStyle name="常规 7 23 59" xfId="13159"/>
    <cellStyle name="常规 7 23 6" xfId="13160"/>
    <cellStyle name="常规 7 23 60" xfId="13161"/>
    <cellStyle name="常规 7 23 61" xfId="13162"/>
    <cellStyle name="常规 7 23 62" xfId="13163"/>
    <cellStyle name="常规 7 23 63" xfId="13164"/>
    <cellStyle name="常规 7 23 64" xfId="13165"/>
    <cellStyle name="常规 7 23 65" xfId="13166"/>
    <cellStyle name="常规 7 23 66" xfId="13167"/>
    <cellStyle name="常规 7 23 67" xfId="13168"/>
    <cellStyle name="常规 7 23 68" xfId="13169"/>
    <cellStyle name="常规 7 23 69" xfId="13170"/>
    <cellStyle name="常规 7 23 7" xfId="13171"/>
    <cellStyle name="常规 7 23 70" xfId="13172"/>
    <cellStyle name="常规 7 23 71" xfId="13173"/>
    <cellStyle name="常规 7 23 72" xfId="13174"/>
    <cellStyle name="常规 7 23 73" xfId="13175"/>
    <cellStyle name="常规 7 23 74" xfId="13176"/>
    <cellStyle name="常规 7 23 75" xfId="13177"/>
    <cellStyle name="常规 7 23 76" xfId="13178"/>
    <cellStyle name="常规 7 23 77" xfId="13179"/>
    <cellStyle name="常规 7 23 78" xfId="13180"/>
    <cellStyle name="常规 7 23 79" xfId="13181"/>
    <cellStyle name="常规 7 23 8" xfId="13182"/>
    <cellStyle name="常规 7 23 80" xfId="13183"/>
    <cellStyle name="常规 7 23 9" xfId="13184"/>
    <cellStyle name="常规 7 24" xfId="13185"/>
    <cellStyle name="常规 7 24 10" xfId="13186"/>
    <cellStyle name="常规 7 24 11" xfId="13187"/>
    <cellStyle name="常规 7 24 12" xfId="13188"/>
    <cellStyle name="常规 7 24 13" xfId="13189"/>
    <cellStyle name="常规 7 24 14" xfId="13190"/>
    <cellStyle name="常规 7 24 15" xfId="13191"/>
    <cellStyle name="常规 7 24 16" xfId="13192"/>
    <cellStyle name="常规 7 24 17" xfId="13193"/>
    <cellStyle name="常规 7 24 18" xfId="13194"/>
    <cellStyle name="常规 7 24 19" xfId="13195"/>
    <cellStyle name="常规 7 24 2" xfId="13196"/>
    <cellStyle name="常规 7 24 20" xfId="13197"/>
    <cellStyle name="常规 7 24 21" xfId="13198"/>
    <cellStyle name="常规 7 24 22" xfId="13199"/>
    <cellStyle name="常规 7 24 23" xfId="13200"/>
    <cellStyle name="常规 7 24 24" xfId="13201"/>
    <cellStyle name="常规 7 24 25" xfId="13202"/>
    <cellStyle name="常规 7 24 26" xfId="13203"/>
    <cellStyle name="常规 7 24 27" xfId="13204"/>
    <cellStyle name="常规 7 24 28" xfId="13205"/>
    <cellStyle name="常规 7 24 29" xfId="13206"/>
    <cellStyle name="常规 7 24 3" xfId="13207"/>
    <cellStyle name="常规 7 24 30" xfId="13208"/>
    <cellStyle name="常规 7 24 31" xfId="13209"/>
    <cellStyle name="常规 7 24 32" xfId="13210"/>
    <cellStyle name="常规 7 24 33" xfId="13211"/>
    <cellStyle name="常规 7 24 34" xfId="13212"/>
    <cellStyle name="常规 7 24 35" xfId="13213"/>
    <cellStyle name="常规 7 24 36" xfId="13214"/>
    <cellStyle name="常规 7 24 37" xfId="13215"/>
    <cellStyle name="常规 7 24 38" xfId="13216"/>
    <cellStyle name="常规 7 24 39" xfId="13217"/>
    <cellStyle name="常规 7 24 4" xfId="13218"/>
    <cellStyle name="常规 7 24 40" xfId="13219"/>
    <cellStyle name="常规 7 24 41" xfId="13220"/>
    <cellStyle name="常规 7 24 42" xfId="13221"/>
    <cellStyle name="常规 7 24 43" xfId="13222"/>
    <cellStyle name="常规 7 24 44" xfId="13223"/>
    <cellStyle name="常规 7 24 45" xfId="13224"/>
    <cellStyle name="常规 7 24 46" xfId="13225"/>
    <cellStyle name="常规 7 24 47" xfId="13226"/>
    <cellStyle name="常规 7 24 48" xfId="13227"/>
    <cellStyle name="常规 7 24 49" xfId="13228"/>
    <cellStyle name="常规 7 24 5" xfId="13229"/>
    <cellStyle name="常规 7 24 50" xfId="13230"/>
    <cellStyle name="常规 7 24 51" xfId="13231"/>
    <cellStyle name="常规 7 24 52" xfId="13232"/>
    <cellStyle name="常规 7 24 53" xfId="13233"/>
    <cellStyle name="常规 7 24 54" xfId="13234"/>
    <cellStyle name="常规 7 24 55" xfId="13235"/>
    <cellStyle name="常规 7 24 56" xfId="13236"/>
    <cellStyle name="常规 7 24 57" xfId="13237"/>
    <cellStyle name="常规 7 24 58" xfId="13238"/>
    <cellStyle name="常规 7 24 59" xfId="13239"/>
    <cellStyle name="常规 7 24 6" xfId="13240"/>
    <cellStyle name="常规 7 24 60" xfId="13241"/>
    <cellStyle name="常规 7 24 61" xfId="13242"/>
    <cellStyle name="常规 7 24 62" xfId="13243"/>
    <cellStyle name="常规 7 24 63" xfId="13244"/>
    <cellStyle name="常规 7 24 64" xfId="13245"/>
    <cellStyle name="常规 7 24 65" xfId="13246"/>
    <cellStyle name="常规 7 24 66" xfId="13247"/>
    <cellStyle name="常规 7 24 67" xfId="13248"/>
    <cellStyle name="常规 7 24 68" xfId="13249"/>
    <cellStyle name="常规 7 24 69" xfId="13250"/>
    <cellStyle name="常规 7 24 7" xfId="13251"/>
    <cellStyle name="常规 7 24 70" xfId="13252"/>
    <cellStyle name="常规 7 24 71" xfId="13253"/>
    <cellStyle name="常规 7 24 72" xfId="13254"/>
    <cellStyle name="常规 7 24 73" xfId="13255"/>
    <cellStyle name="常规 7 24 74" xfId="13256"/>
    <cellStyle name="常规 7 24 75" xfId="13257"/>
    <cellStyle name="常规 7 24 76" xfId="13258"/>
    <cellStyle name="常规 7 24 77" xfId="13259"/>
    <cellStyle name="常规 7 24 78" xfId="13260"/>
    <cellStyle name="常规 7 24 79" xfId="13261"/>
    <cellStyle name="常规 7 24 8" xfId="13262"/>
    <cellStyle name="常规 7 24 80" xfId="13263"/>
    <cellStyle name="常规 7 24 9" xfId="13264"/>
    <cellStyle name="常规 7 25" xfId="13265"/>
    <cellStyle name="常规 7 25 10" xfId="13266"/>
    <cellStyle name="常规 7 25 11" xfId="13267"/>
    <cellStyle name="常规 7 25 12" xfId="13268"/>
    <cellStyle name="常规 7 25 13" xfId="13269"/>
    <cellStyle name="常规 7 25 14" xfId="13270"/>
    <cellStyle name="常规 7 25 15" xfId="13271"/>
    <cellStyle name="常规 7 25 16" xfId="13272"/>
    <cellStyle name="常规 7 25 17" xfId="13273"/>
    <cellStyle name="常规 7 25 18" xfId="13274"/>
    <cellStyle name="常规 7 25 19" xfId="13275"/>
    <cellStyle name="常规 7 25 2" xfId="13276"/>
    <cellStyle name="常规 7 25 20" xfId="13277"/>
    <cellStyle name="常规 7 25 21" xfId="13278"/>
    <cellStyle name="常规 7 25 22" xfId="13279"/>
    <cellStyle name="常规 7 25 23" xfId="13280"/>
    <cellStyle name="常规 7 25 24" xfId="13281"/>
    <cellStyle name="常规 7 25 25" xfId="13282"/>
    <cellStyle name="常规 7 25 26" xfId="13283"/>
    <cellStyle name="常规 7 25 27" xfId="13284"/>
    <cellStyle name="常规 7 25 28" xfId="13285"/>
    <cellStyle name="常规 7 25 29" xfId="13286"/>
    <cellStyle name="常规 7 25 3" xfId="13287"/>
    <cellStyle name="常规 7 25 30" xfId="13288"/>
    <cellStyle name="常规 7 25 31" xfId="13289"/>
    <cellStyle name="常规 7 25 32" xfId="13290"/>
    <cellStyle name="常规 7 25 33" xfId="13291"/>
    <cellStyle name="常规 7 25 34" xfId="13292"/>
    <cellStyle name="常规 7 25 35" xfId="13293"/>
    <cellStyle name="常规 7 25 36" xfId="13294"/>
    <cellStyle name="常规 7 25 37" xfId="13295"/>
    <cellStyle name="常规 7 25 38" xfId="13296"/>
    <cellStyle name="常规 7 25 39" xfId="13297"/>
    <cellStyle name="常规 7 25 4" xfId="13298"/>
    <cellStyle name="常规 7 25 40" xfId="13299"/>
    <cellStyle name="常规 7 25 41" xfId="13300"/>
    <cellStyle name="常规 7 25 42" xfId="13301"/>
    <cellStyle name="常规 7 25 43" xfId="13302"/>
    <cellStyle name="常规 7 25 44" xfId="13303"/>
    <cellStyle name="常规 7 25 45" xfId="13304"/>
    <cellStyle name="常规 7 25 46" xfId="13305"/>
    <cellStyle name="常规 7 25 47" xfId="13306"/>
    <cellStyle name="常规 7 25 48" xfId="13307"/>
    <cellStyle name="常规 7 25 49" xfId="13308"/>
    <cellStyle name="常规 7 25 5" xfId="13309"/>
    <cellStyle name="常规 7 25 50" xfId="13310"/>
    <cellStyle name="常规 7 25 51" xfId="13311"/>
    <cellStyle name="常规 7 25 52" xfId="13312"/>
    <cellStyle name="常规 7 25 53" xfId="13313"/>
    <cellStyle name="常规 7 25 54" xfId="13314"/>
    <cellStyle name="常规 7 25 55" xfId="13315"/>
    <cellStyle name="常规 7 25 56" xfId="13316"/>
    <cellStyle name="常规 7 25 57" xfId="13317"/>
    <cellStyle name="常规 7 25 58" xfId="13318"/>
    <cellStyle name="常规 7 25 59" xfId="13319"/>
    <cellStyle name="常规 7 25 6" xfId="13320"/>
    <cellStyle name="常规 7 25 60" xfId="13321"/>
    <cellStyle name="常规 7 25 61" xfId="13322"/>
    <cellStyle name="常规 7 25 62" xfId="13323"/>
    <cellStyle name="常规 7 25 63" xfId="13324"/>
    <cellStyle name="常规 7 25 64" xfId="13325"/>
    <cellStyle name="常规 7 25 65" xfId="13326"/>
    <cellStyle name="常规 7 25 66" xfId="13327"/>
    <cellStyle name="常规 7 25 67" xfId="13328"/>
    <cellStyle name="常规 7 25 68" xfId="13329"/>
    <cellStyle name="常规 7 25 69" xfId="13330"/>
    <cellStyle name="常规 7 25 7" xfId="13331"/>
    <cellStyle name="常规 7 25 70" xfId="13332"/>
    <cellStyle name="常规 7 25 71" xfId="13333"/>
    <cellStyle name="常规 7 25 72" xfId="13334"/>
    <cellStyle name="常规 7 25 73" xfId="13335"/>
    <cellStyle name="常规 7 25 74" xfId="13336"/>
    <cellStyle name="常规 7 25 75" xfId="13337"/>
    <cellStyle name="常规 7 25 76" xfId="13338"/>
    <cellStyle name="常规 7 25 77" xfId="13339"/>
    <cellStyle name="常规 7 25 78" xfId="13340"/>
    <cellStyle name="常规 7 25 79" xfId="13341"/>
    <cellStyle name="常规 7 25 8" xfId="13342"/>
    <cellStyle name="常规 7 25 80" xfId="13343"/>
    <cellStyle name="常规 7 25 9" xfId="13344"/>
    <cellStyle name="常规 7 26" xfId="13345"/>
    <cellStyle name="常规 7 26 10" xfId="13346"/>
    <cellStyle name="常规 7 26 11" xfId="13347"/>
    <cellStyle name="常规 7 26 12" xfId="13348"/>
    <cellStyle name="常规 7 26 13" xfId="13349"/>
    <cellStyle name="常规 7 26 14" xfId="13350"/>
    <cellStyle name="常规 7 26 15" xfId="13351"/>
    <cellStyle name="常规 7 26 16" xfId="13352"/>
    <cellStyle name="常规 7 26 17" xfId="13353"/>
    <cellStyle name="常规 7 26 18" xfId="13354"/>
    <cellStyle name="常规 7 26 19" xfId="13355"/>
    <cellStyle name="常规 7 26 2" xfId="13356"/>
    <cellStyle name="常规 7 26 20" xfId="13357"/>
    <cellStyle name="常规 7 26 21" xfId="13358"/>
    <cellStyle name="常规 7 26 22" xfId="13359"/>
    <cellStyle name="常规 7 26 23" xfId="13360"/>
    <cellStyle name="常规 7 26 24" xfId="13361"/>
    <cellStyle name="常规 7 26 25" xfId="13362"/>
    <cellStyle name="常规 7 26 26" xfId="13363"/>
    <cellStyle name="常规 7 26 27" xfId="13364"/>
    <cellStyle name="常规 7 26 28" xfId="13365"/>
    <cellStyle name="常规 7 26 29" xfId="13366"/>
    <cellStyle name="常规 7 26 3" xfId="13367"/>
    <cellStyle name="常规 7 26 30" xfId="13368"/>
    <cellStyle name="常规 7 26 31" xfId="13369"/>
    <cellStyle name="常规 7 26 32" xfId="13370"/>
    <cellStyle name="常规 7 26 33" xfId="13371"/>
    <cellStyle name="常规 7 26 34" xfId="13372"/>
    <cellStyle name="常规 7 26 35" xfId="13373"/>
    <cellStyle name="常规 7 26 36" xfId="13374"/>
    <cellStyle name="常规 7 26 37" xfId="13375"/>
    <cellStyle name="常规 7 26 38" xfId="13376"/>
    <cellStyle name="常规 7 26 39" xfId="13377"/>
    <cellStyle name="常规 7 26 4" xfId="13378"/>
    <cellStyle name="常规 7 26 40" xfId="13379"/>
    <cellStyle name="常规 7 26 41" xfId="13380"/>
    <cellStyle name="常规 7 26 42" xfId="13381"/>
    <cellStyle name="常规 7 26 43" xfId="13382"/>
    <cellStyle name="常规 7 26 44" xfId="13383"/>
    <cellStyle name="常规 7 26 45" xfId="13384"/>
    <cellStyle name="常规 7 26 46" xfId="13385"/>
    <cellStyle name="常规 7 26 47" xfId="13386"/>
    <cellStyle name="常规 7 26 48" xfId="13387"/>
    <cellStyle name="常规 7 26 49" xfId="13388"/>
    <cellStyle name="常规 7 26 5" xfId="13389"/>
    <cellStyle name="常规 7 26 50" xfId="13390"/>
    <cellStyle name="常规 7 26 51" xfId="13391"/>
    <cellStyle name="常规 7 26 52" xfId="13392"/>
    <cellStyle name="常规 7 26 53" xfId="13393"/>
    <cellStyle name="常规 7 26 54" xfId="13394"/>
    <cellStyle name="常规 7 26 55" xfId="13395"/>
    <cellStyle name="常规 7 26 56" xfId="13396"/>
    <cellStyle name="常规 7 26 57" xfId="13397"/>
    <cellStyle name="常规 7 26 58" xfId="13398"/>
    <cellStyle name="常规 7 26 59" xfId="13399"/>
    <cellStyle name="常规 7 26 6" xfId="13400"/>
    <cellStyle name="常规 7 26 60" xfId="13401"/>
    <cellStyle name="常规 7 26 61" xfId="13402"/>
    <cellStyle name="常规 7 26 62" xfId="13403"/>
    <cellStyle name="常规 7 26 63" xfId="13404"/>
    <cellStyle name="常规 7 26 64" xfId="13405"/>
    <cellStyle name="常规 7 26 65" xfId="13406"/>
    <cellStyle name="常规 7 26 66" xfId="13407"/>
    <cellStyle name="常规 7 26 67" xfId="13408"/>
    <cellStyle name="常规 7 26 68" xfId="13409"/>
    <cellStyle name="常规 7 26 69" xfId="13410"/>
    <cellStyle name="常规 7 26 7" xfId="13411"/>
    <cellStyle name="常规 7 26 70" xfId="13412"/>
    <cellStyle name="常规 7 26 71" xfId="13413"/>
    <cellStyle name="常规 7 26 72" xfId="13414"/>
    <cellStyle name="常规 7 26 73" xfId="13415"/>
    <cellStyle name="常规 7 26 74" xfId="13416"/>
    <cellStyle name="常规 7 26 75" xfId="13417"/>
    <cellStyle name="常规 7 26 76" xfId="13418"/>
    <cellStyle name="常规 7 26 77" xfId="13419"/>
    <cellStyle name="常规 7 26 78" xfId="13420"/>
    <cellStyle name="常规 7 26 79" xfId="13421"/>
    <cellStyle name="常规 7 26 8" xfId="13422"/>
    <cellStyle name="常规 7 26 80" xfId="13423"/>
    <cellStyle name="常规 7 26 9" xfId="13424"/>
    <cellStyle name="常规 7 27" xfId="13425"/>
    <cellStyle name="常规 7 27 10" xfId="13426"/>
    <cellStyle name="常规 7 27 11" xfId="13427"/>
    <cellStyle name="常规 7 27 12" xfId="13428"/>
    <cellStyle name="常规 7 27 13" xfId="13429"/>
    <cellStyle name="常规 7 27 14" xfId="13430"/>
    <cellStyle name="常规 7 27 15" xfId="13431"/>
    <cellStyle name="常规 7 27 16" xfId="13432"/>
    <cellStyle name="常规 7 27 17" xfId="13433"/>
    <cellStyle name="常规 7 27 18" xfId="13434"/>
    <cellStyle name="常规 7 27 19" xfId="13435"/>
    <cellStyle name="常规 7 27 2" xfId="13436"/>
    <cellStyle name="常规 7 27 20" xfId="13437"/>
    <cellStyle name="常规 7 27 21" xfId="13438"/>
    <cellStyle name="常规 7 27 22" xfId="13439"/>
    <cellStyle name="常规 7 27 23" xfId="13440"/>
    <cellStyle name="常规 7 27 24" xfId="13441"/>
    <cellStyle name="常规 7 27 25" xfId="13442"/>
    <cellStyle name="常规 7 27 26" xfId="13443"/>
    <cellStyle name="常规 7 27 27" xfId="13444"/>
    <cellStyle name="常规 7 27 28" xfId="13445"/>
    <cellStyle name="常规 7 27 29" xfId="13446"/>
    <cellStyle name="常规 7 27 3" xfId="13447"/>
    <cellStyle name="常规 7 27 30" xfId="13448"/>
    <cellStyle name="常规 7 27 31" xfId="13449"/>
    <cellStyle name="常规 7 27 32" xfId="13450"/>
    <cellStyle name="常规 7 27 33" xfId="13451"/>
    <cellStyle name="常规 7 27 34" xfId="13452"/>
    <cellStyle name="常规 7 27 35" xfId="13453"/>
    <cellStyle name="常规 7 27 36" xfId="13454"/>
    <cellStyle name="常规 7 27 37" xfId="13455"/>
    <cellStyle name="常规 7 27 38" xfId="13456"/>
    <cellStyle name="常规 7 27 39" xfId="13457"/>
    <cellStyle name="常规 7 27 4" xfId="13458"/>
    <cellStyle name="常规 7 27 40" xfId="13459"/>
    <cellStyle name="常规 7 27 41" xfId="13460"/>
    <cellStyle name="常规 7 27 42" xfId="13461"/>
    <cellStyle name="常规 7 27 43" xfId="13462"/>
    <cellStyle name="常规 7 27 44" xfId="13463"/>
    <cellStyle name="常规 7 27 45" xfId="13464"/>
    <cellStyle name="常规 7 27 46" xfId="13465"/>
    <cellStyle name="常规 7 27 47" xfId="13466"/>
    <cellStyle name="常规 7 27 48" xfId="13467"/>
    <cellStyle name="常规 7 27 49" xfId="13468"/>
    <cellStyle name="常规 7 27 5" xfId="13469"/>
    <cellStyle name="常规 7 27 50" xfId="13470"/>
    <cellStyle name="常规 7 27 51" xfId="13471"/>
    <cellStyle name="常规 7 27 52" xfId="13472"/>
    <cellStyle name="常规 7 27 53" xfId="13473"/>
    <cellStyle name="常规 7 27 54" xfId="13474"/>
    <cellStyle name="常规 7 27 55" xfId="13475"/>
    <cellStyle name="常规 7 27 56" xfId="13476"/>
    <cellStyle name="常规 7 27 57" xfId="13477"/>
    <cellStyle name="常规 7 27 58" xfId="13478"/>
    <cellStyle name="常规 7 27 59" xfId="13479"/>
    <cellStyle name="常规 7 27 6" xfId="13480"/>
    <cellStyle name="常规 7 27 60" xfId="13481"/>
    <cellStyle name="常规 7 27 61" xfId="13482"/>
    <cellStyle name="常规 7 27 62" xfId="13483"/>
    <cellStyle name="常规 7 27 63" xfId="13484"/>
    <cellStyle name="常规 7 27 64" xfId="13485"/>
    <cellStyle name="常规 7 27 65" xfId="13486"/>
    <cellStyle name="常规 7 27 66" xfId="13487"/>
    <cellStyle name="常规 7 27 67" xfId="13488"/>
    <cellStyle name="常规 7 27 68" xfId="13489"/>
    <cellStyle name="常规 7 27 69" xfId="13490"/>
    <cellStyle name="常规 7 27 7" xfId="13491"/>
    <cellStyle name="常规 7 27 70" xfId="13492"/>
    <cellStyle name="常规 7 27 71" xfId="13493"/>
    <cellStyle name="常规 7 27 72" xfId="13494"/>
    <cellStyle name="常规 7 27 73" xfId="13495"/>
    <cellStyle name="常规 7 27 74" xfId="13496"/>
    <cellStyle name="常规 7 27 75" xfId="13497"/>
    <cellStyle name="常规 7 27 76" xfId="13498"/>
    <cellStyle name="常规 7 27 77" xfId="13499"/>
    <cellStyle name="常规 7 27 78" xfId="13500"/>
    <cellStyle name="常规 7 27 79" xfId="13501"/>
    <cellStyle name="常规 7 27 8" xfId="13502"/>
    <cellStyle name="常规 7 27 80" xfId="13503"/>
    <cellStyle name="常规 7 27 9" xfId="13504"/>
    <cellStyle name="常规 7 28" xfId="13505"/>
    <cellStyle name="常规 7 28 10" xfId="13506"/>
    <cellStyle name="常规 7 28 11" xfId="13507"/>
    <cellStyle name="常规 7 28 12" xfId="13508"/>
    <cellStyle name="常规 7 28 13" xfId="13509"/>
    <cellStyle name="常规 7 28 14" xfId="13510"/>
    <cellStyle name="常规 7 28 15" xfId="13511"/>
    <cellStyle name="常规 7 28 16" xfId="13512"/>
    <cellStyle name="常规 7 28 17" xfId="13513"/>
    <cellStyle name="常规 7 28 18" xfId="13514"/>
    <cellStyle name="常规 7 28 19" xfId="13515"/>
    <cellStyle name="常规 7 28 2" xfId="13516"/>
    <cellStyle name="常规 7 28 20" xfId="13517"/>
    <cellStyle name="常规 7 28 21" xfId="13518"/>
    <cellStyle name="常规 7 28 22" xfId="13519"/>
    <cellStyle name="常规 7 28 23" xfId="13520"/>
    <cellStyle name="常规 7 28 24" xfId="13521"/>
    <cellStyle name="常规 7 28 25" xfId="13522"/>
    <cellStyle name="常规 7 28 26" xfId="13523"/>
    <cellStyle name="常规 7 28 27" xfId="13524"/>
    <cellStyle name="常规 7 28 28" xfId="13525"/>
    <cellStyle name="常规 7 28 29" xfId="13526"/>
    <cellStyle name="常规 7 28 3" xfId="13527"/>
    <cellStyle name="常规 7 28 30" xfId="13528"/>
    <cellStyle name="常规 7 28 31" xfId="13529"/>
    <cellStyle name="常规 7 28 32" xfId="13530"/>
    <cellStyle name="常规 7 28 33" xfId="13531"/>
    <cellStyle name="常规 7 28 34" xfId="13532"/>
    <cellStyle name="常规 7 28 35" xfId="13533"/>
    <cellStyle name="常规 7 28 36" xfId="13534"/>
    <cellStyle name="常规 7 28 37" xfId="13535"/>
    <cellStyle name="常规 7 28 38" xfId="13536"/>
    <cellStyle name="常规 7 28 39" xfId="13537"/>
    <cellStyle name="常规 7 28 4" xfId="13538"/>
    <cellStyle name="常规 7 28 40" xfId="13539"/>
    <cellStyle name="常规 7 28 41" xfId="13540"/>
    <cellStyle name="常规 7 28 42" xfId="13541"/>
    <cellStyle name="常规 7 28 43" xfId="13542"/>
    <cellStyle name="常规 7 28 44" xfId="13543"/>
    <cellStyle name="常规 7 28 45" xfId="13544"/>
    <cellStyle name="常规 7 28 46" xfId="13545"/>
    <cellStyle name="常规 7 28 47" xfId="13546"/>
    <cellStyle name="常规 7 28 48" xfId="13547"/>
    <cellStyle name="常规 7 28 49" xfId="13548"/>
    <cellStyle name="常规 7 28 5" xfId="13549"/>
    <cellStyle name="常规 7 28 50" xfId="13550"/>
    <cellStyle name="常规 7 28 51" xfId="13551"/>
    <cellStyle name="常规 7 28 52" xfId="13552"/>
    <cellStyle name="常规 7 28 53" xfId="13553"/>
    <cellStyle name="常规 7 28 54" xfId="13554"/>
    <cellStyle name="常规 7 28 55" xfId="13555"/>
    <cellStyle name="常规 7 28 56" xfId="13556"/>
    <cellStyle name="常规 7 28 57" xfId="13557"/>
    <cellStyle name="常规 7 28 58" xfId="13558"/>
    <cellStyle name="常规 7 28 59" xfId="13559"/>
    <cellStyle name="常规 7 28 6" xfId="13560"/>
    <cellStyle name="常规 7 28 60" xfId="13561"/>
    <cellStyle name="常规 7 28 61" xfId="13562"/>
    <cellStyle name="常规 7 28 62" xfId="13563"/>
    <cellStyle name="常规 7 28 63" xfId="13564"/>
    <cellStyle name="常规 7 28 64" xfId="13565"/>
    <cellStyle name="常规 7 28 65" xfId="13566"/>
    <cellStyle name="常规 7 28 66" xfId="13567"/>
    <cellStyle name="常规 7 28 67" xfId="13568"/>
    <cellStyle name="常规 7 28 68" xfId="13569"/>
    <cellStyle name="常规 7 28 69" xfId="13570"/>
    <cellStyle name="常规 7 28 7" xfId="13571"/>
    <cellStyle name="常规 7 28 70" xfId="13572"/>
    <cellStyle name="常规 7 28 71" xfId="13573"/>
    <cellStyle name="常规 7 28 72" xfId="13574"/>
    <cellStyle name="常规 7 28 73" xfId="13575"/>
    <cellStyle name="常规 7 28 74" xfId="13576"/>
    <cellStyle name="常规 7 28 75" xfId="13577"/>
    <cellStyle name="常规 7 28 76" xfId="13578"/>
    <cellStyle name="常规 7 28 77" xfId="13579"/>
    <cellStyle name="常规 7 28 78" xfId="13580"/>
    <cellStyle name="常规 7 28 79" xfId="13581"/>
    <cellStyle name="常规 7 28 8" xfId="13582"/>
    <cellStyle name="常规 7 28 80" xfId="13583"/>
    <cellStyle name="常规 7 28 9" xfId="13584"/>
    <cellStyle name="常规 7 29" xfId="13585"/>
    <cellStyle name="常规 7 3" xfId="13586"/>
    <cellStyle name="常规 7 3 10" xfId="13587"/>
    <cellStyle name="常规 7 3 11" xfId="13588"/>
    <cellStyle name="常规 7 3 12" xfId="13589"/>
    <cellStyle name="常规 7 3 13" xfId="13590"/>
    <cellStyle name="常规 7 3 14" xfId="13591"/>
    <cellStyle name="常规 7 3 15" xfId="13592"/>
    <cellStyle name="常规 7 3 16" xfId="13593"/>
    <cellStyle name="常规 7 3 17" xfId="13594"/>
    <cellStyle name="常规 7 3 18" xfId="13595"/>
    <cellStyle name="常规 7 3 19" xfId="13596"/>
    <cellStyle name="常规 7 3 2" xfId="13597"/>
    <cellStyle name="常规 7 3 20" xfId="13598"/>
    <cellStyle name="常规 7 3 21" xfId="13599"/>
    <cellStyle name="常规 7 3 22" xfId="13600"/>
    <cellStyle name="常规 7 3 23" xfId="13601"/>
    <cellStyle name="常规 7 3 24" xfId="13602"/>
    <cellStyle name="常规 7 3 25" xfId="13603"/>
    <cellStyle name="常规 7 3 26" xfId="13604"/>
    <cellStyle name="常规 7 3 27" xfId="13605"/>
    <cellStyle name="常规 7 3 28" xfId="13606"/>
    <cellStyle name="常规 7 3 29" xfId="13607"/>
    <cellStyle name="常规 7 3 3" xfId="13608"/>
    <cellStyle name="常规 7 3 30" xfId="13609"/>
    <cellStyle name="常规 7 3 31" xfId="13610"/>
    <cellStyle name="常规 7 3 32" xfId="13611"/>
    <cellStyle name="常规 7 3 33" xfId="13612"/>
    <cellStyle name="常规 7 3 34" xfId="13613"/>
    <cellStyle name="常规 7 3 35" xfId="13614"/>
    <cellStyle name="常规 7 3 36" xfId="13615"/>
    <cellStyle name="常规 7 3 37" xfId="13616"/>
    <cellStyle name="常规 7 3 38" xfId="13617"/>
    <cellStyle name="常规 7 3 39" xfId="13618"/>
    <cellStyle name="常规 7 3 4" xfId="13619"/>
    <cellStyle name="常规 7 3 40" xfId="13620"/>
    <cellStyle name="常规 7 3 41" xfId="13621"/>
    <cellStyle name="常规 7 3 42" xfId="13622"/>
    <cellStyle name="常规 7 3 43" xfId="13623"/>
    <cellStyle name="常规 7 3 44" xfId="13624"/>
    <cellStyle name="常规 7 3 45" xfId="13625"/>
    <cellStyle name="常规 7 3 46" xfId="13626"/>
    <cellStyle name="常规 7 3 47" xfId="13627"/>
    <cellStyle name="常规 7 3 48" xfId="13628"/>
    <cellStyle name="常规 7 3 49" xfId="13629"/>
    <cellStyle name="常规 7 3 5" xfId="13630"/>
    <cellStyle name="常规 7 3 50" xfId="13631"/>
    <cellStyle name="常规 7 3 51" xfId="13632"/>
    <cellStyle name="常规 7 3 52" xfId="13633"/>
    <cellStyle name="常规 7 3 53" xfId="13634"/>
    <cellStyle name="常规 7 3 54" xfId="13635"/>
    <cellStyle name="常规 7 3 55" xfId="13636"/>
    <cellStyle name="常规 7 3 56" xfId="13637"/>
    <cellStyle name="常规 7 3 57" xfId="13638"/>
    <cellStyle name="常规 7 3 58" xfId="13639"/>
    <cellStyle name="常规 7 3 59" xfId="13640"/>
    <cellStyle name="常规 7 3 6" xfId="13641"/>
    <cellStyle name="常规 7 3 60" xfId="13642"/>
    <cellStyle name="常规 7 3 61" xfId="13643"/>
    <cellStyle name="常规 7 3 62" xfId="13644"/>
    <cellStyle name="常规 7 3 63" xfId="13645"/>
    <cellStyle name="常规 7 3 64" xfId="13646"/>
    <cellStyle name="常规 7 3 65" xfId="13647"/>
    <cellStyle name="常规 7 3 66" xfId="13648"/>
    <cellStyle name="常规 7 3 67" xfId="13649"/>
    <cellStyle name="常规 7 3 68" xfId="13650"/>
    <cellStyle name="常规 7 3 69" xfId="13651"/>
    <cellStyle name="常规 7 3 7" xfId="13652"/>
    <cellStyle name="常规 7 3 70" xfId="13653"/>
    <cellStyle name="常规 7 3 71" xfId="13654"/>
    <cellStyle name="常规 7 3 72" xfId="13655"/>
    <cellStyle name="常规 7 3 73" xfId="13656"/>
    <cellStyle name="常规 7 3 74" xfId="13657"/>
    <cellStyle name="常规 7 3 75" xfId="13658"/>
    <cellStyle name="常规 7 3 76" xfId="13659"/>
    <cellStyle name="常规 7 3 77" xfId="13660"/>
    <cellStyle name="常规 7 3 78" xfId="13661"/>
    <cellStyle name="常规 7 3 79" xfId="13662"/>
    <cellStyle name="常规 7 3 8" xfId="13663"/>
    <cellStyle name="常规 7 3 80" xfId="13664"/>
    <cellStyle name="常规 7 3 9" xfId="13665"/>
    <cellStyle name="常规 7 30" xfId="13666"/>
    <cellStyle name="常规 7 31" xfId="13667"/>
    <cellStyle name="常规 7 32" xfId="13668"/>
    <cellStyle name="常规 7 33" xfId="13669"/>
    <cellStyle name="常规 7 34" xfId="13670"/>
    <cellStyle name="常规 7 35" xfId="13671"/>
    <cellStyle name="常规 7 36" xfId="13672"/>
    <cellStyle name="常规 7 37" xfId="13673"/>
    <cellStyle name="常规 7 37 10" xfId="13674"/>
    <cellStyle name="常规 7 37 10 2" xfId="13675"/>
    <cellStyle name="常规 7 37 11" xfId="13676"/>
    <cellStyle name="常规 7 37 11 2" xfId="13677"/>
    <cellStyle name="常规 7 37 12" xfId="13678"/>
    <cellStyle name="常规 7 37 12 2" xfId="13679"/>
    <cellStyle name="常规 7 37 13" xfId="13680"/>
    <cellStyle name="常规 7 37 13 2" xfId="13681"/>
    <cellStyle name="常规 7 37 14" xfId="13682"/>
    <cellStyle name="常规 7 37 14 2" xfId="13683"/>
    <cellStyle name="常规 7 37 15" xfId="13684"/>
    <cellStyle name="常规 7 37 15 2" xfId="13685"/>
    <cellStyle name="常规 7 37 16" xfId="13686"/>
    <cellStyle name="常规 7 37 16 2" xfId="13687"/>
    <cellStyle name="常规 7 37 17" xfId="13688"/>
    <cellStyle name="常规 7 37 17 2" xfId="13689"/>
    <cellStyle name="常规 7 37 18" xfId="13690"/>
    <cellStyle name="常规 7 37 18 2" xfId="13691"/>
    <cellStyle name="常规 7 37 2" xfId="13692"/>
    <cellStyle name="常规 7 37 2 2" xfId="13693"/>
    <cellStyle name="常规 7 37 3" xfId="13694"/>
    <cellStyle name="常规 7 37 3 2" xfId="13695"/>
    <cellStyle name="常规 7 37 4" xfId="13696"/>
    <cellStyle name="常规 7 37 4 2" xfId="13697"/>
    <cellStyle name="常规 7 37 5" xfId="13698"/>
    <cellStyle name="常规 7 37 5 2" xfId="13699"/>
    <cellStyle name="常规 7 37 6" xfId="13700"/>
    <cellStyle name="常规 7 37 6 2" xfId="13701"/>
    <cellStyle name="常规 7 37 7" xfId="13702"/>
    <cellStyle name="常规 7 37 7 2" xfId="13703"/>
    <cellStyle name="常规 7 37 8" xfId="13704"/>
    <cellStyle name="常规 7 37 8 2" xfId="13705"/>
    <cellStyle name="常规 7 37 9" xfId="13706"/>
    <cellStyle name="常规 7 37 9 2" xfId="13707"/>
    <cellStyle name="常规 7 38" xfId="13708"/>
    <cellStyle name="常规 7 38 2" xfId="13709"/>
    <cellStyle name="常规 7 39" xfId="13710"/>
    <cellStyle name="常规 7 39 2" xfId="13711"/>
    <cellStyle name="常规 7 4" xfId="13712"/>
    <cellStyle name="常规 7 4 10" xfId="13713"/>
    <cellStyle name="常规 7 4 11" xfId="13714"/>
    <cellStyle name="常规 7 4 12" xfId="13715"/>
    <cellStyle name="常规 7 4 13" xfId="13716"/>
    <cellStyle name="常规 7 4 14" xfId="13717"/>
    <cellStyle name="常规 7 4 15" xfId="13718"/>
    <cellStyle name="常规 7 4 16" xfId="13719"/>
    <cellStyle name="常规 7 4 17" xfId="13720"/>
    <cellStyle name="常规 7 4 18" xfId="13721"/>
    <cellStyle name="常规 7 4 19" xfId="13722"/>
    <cellStyle name="常规 7 4 2" xfId="13723"/>
    <cellStyle name="常规 7 4 20" xfId="13724"/>
    <cellStyle name="常规 7 4 21" xfId="13725"/>
    <cellStyle name="常规 7 4 22" xfId="13726"/>
    <cellStyle name="常规 7 4 23" xfId="13727"/>
    <cellStyle name="常规 7 4 24" xfId="13728"/>
    <cellStyle name="常规 7 4 25" xfId="13729"/>
    <cellStyle name="常规 7 4 26" xfId="13730"/>
    <cellStyle name="常规 7 4 27" xfId="13731"/>
    <cellStyle name="常规 7 4 28" xfId="13732"/>
    <cellStyle name="常规 7 4 29" xfId="13733"/>
    <cellStyle name="常规 7 4 3" xfId="13734"/>
    <cellStyle name="常规 7 4 30" xfId="13735"/>
    <cellStyle name="常规 7 4 31" xfId="13736"/>
    <cellStyle name="常规 7 4 32" xfId="13737"/>
    <cellStyle name="常规 7 4 33" xfId="13738"/>
    <cellStyle name="常规 7 4 34" xfId="13739"/>
    <cellStyle name="常规 7 4 35" xfId="13740"/>
    <cellStyle name="常规 7 4 36" xfId="13741"/>
    <cellStyle name="常规 7 4 37" xfId="13742"/>
    <cellStyle name="常规 7 4 38" xfId="13743"/>
    <cellStyle name="常规 7 4 39" xfId="13744"/>
    <cellStyle name="常规 7 4 4" xfId="13745"/>
    <cellStyle name="常规 7 4 40" xfId="13746"/>
    <cellStyle name="常规 7 4 41" xfId="13747"/>
    <cellStyle name="常规 7 4 42" xfId="13748"/>
    <cellStyle name="常规 7 4 43" xfId="13749"/>
    <cellStyle name="常规 7 4 44" xfId="13750"/>
    <cellStyle name="常规 7 4 45" xfId="13751"/>
    <cellStyle name="常规 7 4 46" xfId="13752"/>
    <cellStyle name="常规 7 4 47" xfId="13753"/>
    <cellStyle name="常规 7 4 48" xfId="13754"/>
    <cellStyle name="常规 7 4 49" xfId="13755"/>
    <cellStyle name="常规 7 4 5" xfId="13756"/>
    <cellStyle name="常规 7 4 50" xfId="13757"/>
    <cellStyle name="常规 7 4 51" xfId="13758"/>
    <cellStyle name="常规 7 4 52" xfId="13759"/>
    <cellStyle name="常规 7 4 53" xfId="13760"/>
    <cellStyle name="常规 7 4 54" xfId="13761"/>
    <cellStyle name="常规 7 4 55" xfId="13762"/>
    <cellStyle name="常规 7 4 56" xfId="13763"/>
    <cellStyle name="常规 7 4 57" xfId="13764"/>
    <cellStyle name="常规 7 4 58" xfId="13765"/>
    <cellStyle name="常规 7 4 59" xfId="13766"/>
    <cellStyle name="常规 7 4 6" xfId="13767"/>
    <cellStyle name="常规 7 4 60" xfId="13768"/>
    <cellStyle name="常规 7 4 61" xfId="13769"/>
    <cellStyle name="常规 7 4 62" xfId="13770"/>
    <cellStyle name="常规 7 4 63" xfId="13771"/>
    <cellStyle name="常规 7 4 64" xfId="13772"/>
    <cellStyle name="常规 7 4 65" xfId="13773"/>
    <cellStyle name="常规 7 4 66" xfId="13774"/>
    <cellStyle name="常规 7 4 67" xfId="13775"/>
    <cellStyle name="常规 7 4 68" xfId="13776"/>
    <cellStyle name="常规 7 4 69" xfId="13777"/>
    <cellStyle name="常规 7 4 7" xfId="13778"/>
    <cellStyle name="常规 7 4 70" xfId="13779"/>
    <cellStyle name="常规 7 4 71" xfId="13780"/>
    <cellStyle name="常规 7 4 72" xfId="13781"/>
    <cellStyle name="常规 7 4 73" xfId="13782"/>
    <cellStyle name="常规 7 4 74" xfId="13783"/>
    <cellStyle name="常规 7 4 75" xfId="13784"/>
    <cellStyle name="常规 7 4 76" xfId="13785"/>
    <cellStyle name="常规 7 4 77" xfId="13786"/>
    <cellStyle name="常规 7 4 78" xfId="13787"/>
    <cellStyle name="常规 7 4 79" xfId="13788"/>
    <cellStyle name="常规 7 4 8" xfId="13789"/>
    <cellStyle name="常规 7 4 80" xfId="13790"/>
    <cellStyle name="常规 7 4 9" xfId="13791"/>
    <cellStyle name="常规 7 40" xfId="13792"/>
    <cellStyle name="常规 7 40 2" xfId="13793"/>
    <cellStyle name="常规 7 41" xfId="13794"/>
    <cellStyle name="常规 7 42" xfId="13795"/>
    <cellStyle name="常规 7 43" xfId="13796"/>
    <cellStyle name="常规 7 44" xfId="13797"/>
    <cellStyle name="常规 7 45" xfId="13798"/>
    <cellStyle name="常规 7 46" xfId="13799"/>
    <cellStyle name="常规 7 47" xfId="13800"/>
    <cellStyle name="常规 7 48" xfId="13801"/>
    <cellStyle name="常规 7 49" xfId="13802"/>
    <cellStyle name="常规 7 5" xfId="13803"/>
    <cellStyle name="常规 7 5 10" xfId="13804"/>
    <cellStyle name="常规 7 5 11" xfId="13805"/>
    <cellStyle name="常规 7 5 12" xfId="13806"/>
    <cellStyle name="常规 7 5 13" xfId="13807"/>
    <cellStyle name="常规 7 5 14" xfId="13808"/>
    <cellStyle name="常规 7 5 15" xfId="13809"/>
    <cellStyle name="常规 7 5 16" xfId="13810"/>
    <cellStyle name="常规 7 5 17" xfId="13811"/>
    <cellStyle name="常规 7 5 18" xfId="13812"/>
    <cellStyle name="常规 7 5 19" xfId="13813"/>
    <cellStyle name="常规 7 5 2" xfId="13814"/>
    <cellStyle name="常规 7 5 20" xfId="13815"/>
    <cellStyle name="常规 7 5 21" xfId="13816"/>
    <cellStyle name="常规 7 5 22" xfId="13817"/>
    <cellStyle name="常规 7 5 23" xfId="13818"/>
    <cellStyle name="常规 7 5 24" xfId="13819"/>
    <cellStyle name="常规 7 5 25" xfId="13820"/>
    <cellStyle name="常规 7 5 26" xfId="13821"/>
    <cellStyle name="常规 7 5 27" xfId="13822"/>
    <cellStyle name="常规 7 5 28" xfId="13823"/>
    <cellStyle name="常规 7 5 29" xfId="13824"/>
    <cellStyle name="常规 7 5 3" xfId="13825"/>
    <cellStyle name="常规 7 5 30" xfId="13826"/>
    <cellStyle name="常规 7 5 31" xfId="13827"/>
    <cellStyle name="常规 7 5 32" xfId="13828"/>
    <cellStyle name="常规 7 5 33" xfId="13829"/>
    <cellStyle name="常规 7 5 34" xfId="13830"/>
    <cellStyle name="常规 7 5 35" xfId="13831"/>
    <cellStyle name="常规 7 5 36" xfId="13832"/>
    <cellStyle name="常规 7 5 37" xfId="13833"/>
    <cellStyle name="常规 7 5 38" xfId="13834"/>
    <cellStyle name="常规 7 5 39" xfId="13835"/>
    <cellStyle name="常规 7 5 4" xfId="13836"/>
    <cellStyle name="常规 7 5 40" xfId="13837"/>
    <cellStyle name="常规 7 5 41" xfId="13838"/>
    <cellStyle name="常规 7 5 42" xfId="13839"/>
    <cellStyle name="常规 7 5 43" xfId="13840"/>
    <cellStyle name="常规 7 5 44" xfId="13841"/>
    <cellStyle name="常规 7 5 45" xfId="13842"/>
    <cellStyle name="常规 7 5 46" xfId="13843"/>
    <cellStyle name="常规 7 5 47" xfId="13844"/>
    <cellStyle name="常规 7 5 48" xfId="13845"/>
    <cellStyle name="常规 7 5 49" xfId="13846"/>
    <cellStyle name="常规 7 5 5" xfId="13847"/>
    <cellStyle name="常规 7 5 50" xfId="13848"/>
    <cellStyle name="常规 7 5 51" xfId="13849"/>
    <cellStyle name="常规 7 5 52" xfId="13850"/>
    <cellStyle name="常规 7 5 53" xfId="13851"/>
    <cellStyle name="常规 7 5 54" xfId="13852"/>
    <cellStyle name="常规 7 5 55" xfId="13853"/>
    <cellStyle name="常规 7 5 56" xfId="13854"/>
    <cellStyle name="常规 7 5 57" xfId="13855"/>
    <cellStyle name="常规 7 5 58" xfId="13856"/>
    <cellStyle name="常规 7 5 59" xfId="13857"/>
    <cellStyle name="常规 7 5 6" xfId="13858"/>
    <cellStyle name="常规 7 5 60" xfId="13859"/>
    <cellStyle name="常规 7 5 61" xfId="13860"/>
    <cellStyle name="常规 7 5 62" xfId="13861"/>
    <cellStyle name="常规 7 5 63" xfId="13862"/>
    <cellStyle name="常规 7 5 64" xfId="13863"/>
    <cellStyle name="常规 7 5 65" xfId="13864"/>
    <cellStyle name="常规 7 5 66" xfId="13865"/>
    <cellStyle name="常规 7 5 67" xfId="13866"/>
    <cellStyle name="常规 7 5 68" xfId="13867"/>
    <cellStyle name="常规 7 5 69" xfId="13868"/>
    <cellStyle name="常规 7 5 7" xfId="13869"/>
    <cellStyle name="常规 7 5 70" xfId="13870"/>
    <cellStyle name="常规 7 5 71" xfId="13871"/>
    <cellStyle name="常规 7 5 72" xfId="13872"/>
    <cellStyle name="常规 7 5 73" xfId="13873"/>
    <cellStyle name="常规 7 5 74" xfId="13874"/>
    <cellStyle name="常规 7 5 75" xfId="13875"/>
    <cellStyle name="常规 7 5 76" xfId="13876"/>
    <cellStyle name="常规 7 5 77" xfId="13877"/>
    <cellStyle name="常规 7 5 78" xfId="13878"/>
    <cellStyle name="常规 7 5 79" xfId="13879"/>
    <cellStyle name="常规 7 5 8" xfId="13880"/>
    <cellStyle name="常规 7 5 80" xfId="13881"/>
    <cellStyle name="常规 7 5 9" xfId="13882"/>
    <cellStyle name="常规 7 50" xfId="13883"/>
    <cellStyle name="常规 7 51" xfId="13884"/>
    <cellStyle name="常规 7 52" xfId="13885"/>
    <cellStyle name="常规 7 53" xfId="13886"/>
    <cellStyle name="常规 7 54" xfId="13887"/>
    <cellStyle name="常规 7 55" xfId="13888"/>
    <cellStyle name="常规 7 56" xfId="13889"/>
    <cellStyle name="常规 7 57" xfId="20057"/>
    <cellStyle name="常规 7 6" xfId="13890"/>
    <cellStyle name="常规 7 6 10" xfId="13891"/>
    <cellStyle name="常规 7 6 11" xfId="13892"/>
    <cellStyle name="常规 7 6 12" xfId="13893"/>
    <cellStyle name="常规 7 6 13" xfId="13894"/>
    <cellStyle name="常规 7 6 14" xfId="13895"/>
    <cellStyle name="常规 7 6 15" xfId="13896"/>
    <cellStyle name="常规 7 6 16" xfId="13897"/>
    <cellStyle name="常规 7 6 17" xfId="13898"/>
    <cellStyle name="常规 7 6 18" xfId="13899"/>
    <cellStyle name="常规 7 6 19" xfId="13900"/>
    <cellStyle name="常规 7 6 2" xfId="13901"/>
    <cellStyle name="常规 7 6 20" xfId="13902"/>
    <cellStyle name="常规 7 6 21" xfId="13903"/>
    <cellStyle name="常规 7 6 22" xfId="13904"/>
    <cellStyle name="常规 7 6 23" xfId="13905"/>
    <cellStyle name="常规 7 6 24" xfId="13906"/>
    <cellStyle name="常规 7 6 25" xfId="13907"/>
    <cellStyle name="常规 7 6 26" xfId="13908"/>
    <cellStyle name="常规 7 6 27" xfId="13909"/>
    <cellStyle name="常规 7 6 28" xfId="13910"/>
    <cellStyle name="常规 7 6 29" xfId="13911"/>
    <cellStyle name="常规 7 6 3" xfId="13912"/>
    <cellStyle name="常规 7 6 30" xfId="13913"/>
    <cellStyle name="常规 7 6 31" xfId="13914"/>
    <cellStyle name="常规 7 6 32" xfId="13915"/>
    <cellStyle name="常规 7 6 33" xfId="13916"/>
    <cellStyle name="常规 7 6 34" xfId="13917"/>
    <cellStyle name="常规 7 6 35" xfId="13918"/>
    <cellStyle name="常规 7 6 36" xfId="13919"/>
    <cellStyle name="常规 7 6 37" xfId="13920"/>
    <cellStyle name="常规 7 6 38" xfId="13921"/>
    <cellStyle name="常规 7 6 39" xfId="13922"/>
    <cellStyle name="常规 7 6 4" xfId="13923"/>
    <cellStyle name="常规 7 6 40" xfId="13924"/>
    <cellStyle name="常规 7 6 41" xfId="13925"/>
    <cellStyle name="常规 7 6 42" xfId="13926"/>
    <cellStyle name="常规 7 6 43" xfId="13927"/>
    <cellStyle name="常规 7 6 44" xfId="13928"/>
    <cellStyle name="常规 7 6 45" xfId="13929"/>
    <cellStyle name="常规 7 6 46" xfId="13930"/>
    <cellStyle name="常规 7 6 47" xfId="13931"/>
    <cellStyle name="常规 7 6 48" xfId="13932"/>
    <cellStyle name="常规 7 6 49" xfId="13933"/>
    <cellStyle name="常规 7 6 5" xfId="13934"/>
    <cellStyle name="常规 7 6 50" xfId="13935"/>
    <cellStyle name="常规 7 6 51" xfId="13936"/>
    <cellStyle name="常规 7 6 52" xfId="13937"/>
    <cellStyle name="常规 7 6 53" xfId="13938"/>
    <cellStyle name="常规 7 6 54" xfId="13939"/>
    <cellStyle name="常规 7 6 55" xfId="13940"/>
    <cellStyle name="常规 7 6 56" xfId="13941"/>
    <cellStyle name="常规 7 6 57" xfId="13942"/>
    <cellStyle name="常规 7 6 58" xfId="13943"/>
    <cellStyle name="常规 7 6 59" xfId="13944"/>
    <cellStyle name="常规 7 6 6" xfId="13945"/>
    <cellStyle name="常规 7 6 60" xfId="13946"/>
    <cellStyle name="常规 7 6 61" xfId="13947"/>
    <cellStyle name="常规 7 6 62" xfId="13948"/>
    <cellStyle name="常规 7 6 63" xfId="13949"/>
    <cellStyle name="常规 7 6 64" xfId="13950"/>
    <cellStyle name="常规 7 6 65" xfId="13951"/>
    <cellStyle name="常规 7 6 66" xfId="13952"/>
    <cellStyle name="常规 7 6 67" xfId="13953"/>
    <cellStyle name="常规 7 6 68" xfId="13954"/>
    <cellStyle name="常规 7 6 69" xfId="13955"/>
    <cellStyle name="常规 7 6 7" xfId="13956"/>
    <cellStyle name="常规 7 6 70" xfId="13957"/>
    <cellStyle name="常规 7 6 71" xfId="13958"/>
    <cellStyle name="常规 7 6 72" xfId="13959"/>
    <cellStyle name="常规 7 6 73" xfId="13960"/>
    <cellStyle name="常规 7 6 74" xfId="13961"/>
    <cellStyle name="常规 7 6 75" xfId="13962"/>
    <cellStyle name="常规 7 6 76" xfId="13963"/>
    <cellStyle name="常规 7 6 77" xfId="13964"/>
    <cellStyle name="常规 7 6 78" xfId="13965"/>
    <cellStyle name="常规 7 6 79" xfId="13966"/>
    <cellStyle name="常规 7 6 8" xfId="13967"/>
    <cellStyle name="常规 7 6 80" xfId="13968"/>
    <cellStyle name="常规 7 6 9" xfId="13969"/>
    <cellStyle name="常规 7 7" xfId="13970"/>
    <cellStyle name="常规 7 7 10" xfId="13971"/>
    <cellStyle name="常规 7 7 11" xfId="13972"/>
    <cellStyle name="常规 7 7 12" xfId="13973"/>
    <cellStyle name="常规 7 7 13" xfId="13974"/>
    <cellStyle name="常规 7 7 14" xfId="13975"/>
    <cellStyle name="常规 7 7 15" xfId="13976"/>
    <cellStyle name="常规 7 7 16" xfId="13977"/>
    <cellStyle name="常规 7 7 17" xfId="13978"/>
    <cellStyle name="常规 7 7 18" xfId="13979"/>
    <cellStyle name="常规 7 7 19" xfId="13980"/>
    <cellStyle name="常规 7 7 2" xfId="13981"/>
    <cellStyle name="常规 7 7 20" xfId="13982"/>
    <cellStyle name="常规 7 7 21" xfId="13983"/>
    <cellStyle name="常规 7 7 22" xfId="13984"/>
    <cellStyle name="常规 7 7 23" xfId="13985"/>
    <cellStyle name="常规 7 7 24" xfId="13986"/>
    <cellStyle name="常规 7 7 25" xfId="13987"/>
    <cellStyle name="常规 7 7 26" xfId="13988"/>
    <cellStyle name="常规 7 7 27" xfId="13989"/>
    <cellStyle name="常规 7 7 28" xfId="13990"/>
    <cellStyle name="常规 7 7 29" xfId="13991"/>
    <cellStyle name="常规 7 7 3" xfId="13992"/>
    <cellStyle name="常规 7 7 30" xfId="13993"/>
    <cellStyle name="常规 7 7 31" xfId="13994"/>
    <cellStyle name="常规 7 7 32" xfId="13995"/>
    <cellStyle name="常规 7 7 33" xfId="13996"/>
    <cellStyle name="常规 7 7 34" xfId="13997"/>
    <cellStyle name="常规 7 7 35" xfId="13998"/>
    <cellStyle name="常规 7 7 36" xfId="13999"/>
    <cellStyle name="常规 7 7 37" xfId="14000"/>
    <cellStyle name="常规 7 7 38" xfId="14001"/>
    <cellStyle name="常规 7 7 39" xfId="14002"/>
    <cellStyle name="常规 7 7 4" xfId="14003"/>
    <cellStyle name="常规 7 7 40" xfId="14004"/>
    <cellStyle name="常规 7 7 41" xfId="14005"/>
    <cellStyle name="常规 7 7 42" xfId="14006"/>
    <cellStyle name="常规 7 7 43" xfId="14007"/>
    <cellStyle name="常规 7 7 44" xfId="14008"/>
    <cellStyle name="常规 7 7 45" xfId="14009"/>
    <cellStyle name="常规 7 7 46" xfId="14010"/>
    <cellStyle name="常规 7 7 47" xfId="14011"/>
    <cellStyle name="常规 7 7 48" xfId="14012"/>
    <cellStyle name="常规 7 7 49" xfId="14013"/>
    <cellStyle name="常规 7 7 5" xfId="14014"/>
    <cellStyle name="常规 7 7 50" xfId="14015"/>
    <cellStyle name="常规 7 7 51" xfId="14016"/>
    <cellStyle name="常规 7 7 52" xfId="14017"/>
    <cellStyle name="常规 7 7 53" xfId="14018"/>
    <cellStyle name="常规 7 7 54" xfId="14019"/>
    <cellStyle name="常规 7 7 55" xfId="14020"/>
    <cellStyle name="常规 7 7 56" xfId="14021"/>
    <cellStyle name="常规 7 7 57" xfId="14022"/>
    <cellStyle name="常规 7 7 58" xfId="14023"/>
    <cellStyle name="常规 7 7 59" xfId="14024"/>
    <cellStyle name="常规 7 7 6" xfId="14025"/>
    <cellStyle name="常规 7 7 60" xfId="14026"/>
    <cellStyle name="常规 7 7 61" xfId="14027"/>
    <cellStyle name="常规 7 7 62" xfId="14028"/>
    <cellStyle name="常规 7 7 63" xfId="14029"/>
    <cellStyle name="常规 7 7 64" xfId="14030"/>
    <cellStyle name="常规 7 7 65" xfId="14031"/>
    <cellStyle name="常规 7 7 66" xfId="14032"/>
    <cellStyle name="常规 7 7 67" xfId="14033"/>
    <cellStyle name="常规 7 7 68" xfId="14034"/>
    <cellStyle name="常规 7 7 69" xfId="14035"/>
    <cellStyle name="常规 7 7 7" xfId="14036"/>
    <cellStyle name="常规 7 7 70" xfId="14037"/>
    <cellStyle name="常规 7 7 71" xfId="14038"/>
    <cellStyle name="常规 7 7 72" xfId="14039"/>
    <cellStyle name="常规 7 7 73" xfId="14040"/>
    <cellStyle name="常规 7 7 74" xfId="14041"/>
    <cellStyle name="常规 7 7 75" xfId="14042"/>
    <cellStyle name="常规 7 7 76" xfId="14043"/>
    <cellStyle name="常规 7 7 77" xfId="14044"/>
    <cellStyle name="常规 7 7 78" xfId="14045"/>
    <cellStyle name="常规 7 7 79" xfId="14046"/>
    <cellStyle name="常规 7 7 8" xfId="14047"/>
    <cellStyle name="常规 7 7 80" xfId="14048"/>
    <cellStyle name="常规 7 7 9" xfId="14049"/>
    <cellStyle name="常规 7 8" xfId="14050"/>
    <cellStyle name="常规 7 8 10" xfId="14051"/>
    <cellStyle name="常规 7 8 11" xfId="14052"/>
    <cellStyle name="常规 7 8 12" xfId="14053"/>
    <cellStyle name="常规 7 8 13" xfId="14054"/>
    <cellStyle name="常规 7 8 14" xfId="14055"/>
    <cellStyle name="常规 7 8 15" xfId="14056"/>
    <cellStyle name="常规 7 8 16" xfId="14057"/>
    <cellStyle name="常规 7 8 17" xfId="14058"/>
    <cellStyle name="常规 7 8 18" xfId="14059"/>
    <cellStyle name="常规 7 8 19" xfId="14060"/>
    <cellStyle name="常规 7 8 2" xfId="14061"/>
    <cellStyle name="常规 7 8 20" xfId="14062"/>
    <cellStyle name="常规 7 8 21" xfId="14063"/>
    <cellStyle name="常规 7 8 22" xfId="14064"/>
    <cellStyle name="常规 7 8 23" xfId="14065"/>
    <cellStyle name="常规 7 8 24" xfId="14066"/>
    <cellStyle name="常规 7 8 25" xfId="14067"/>
    <cellStyle name="常规 7 8 26" xfId="14068"/>
    <cellStyle name="常规 7 8 27" xfId="14069"/>
    <cellStyle name="常规 7 8 28" xfId="14070"/>
    <cellStyle name="常规 7 8 29" xfId="14071"/>
    <cellStyle name="常规 7 8 3" xfId="14072"/>
    <cellStyle name="常规 7 8 30" xfId="14073"/>
    <cellStyle name="常规 7 8 31" xfId="14074"/>
    <cellStyle name="常规 7 8 32" xfId="14075"/>
    <cellStyle name="常规 7 8 33" xfId="14076"/>
    <cellStyle name="常规 7 8 34" xfId="14077"/>
    <cellStyle name="常规 7 8 35" xfId="14078"/>
    <cellStyle name="常规 7 8 36" xfId="14079"/>
    <cellStyle name="常规 7 8 37" xfId="14080"/>
    <cellStyle name="常规 7 8 38" xfId="14081"/>
    <cellStyle name="常规 7 8 39" xfId="14082"/>
    <cellStyle name="常规 7 8 4" xfId="14083"/>
    <cellStyle name="常规 7 8 40" xfId="14084"/>
    <cellStyle name="常规 7 8 41" xfId="14085"/>
    <cellStyle name="常规 7 8 42" xfId="14086"/>
    <cellStyle name="常规 7 8 43" xfId="14087"/>
    <cellStyle name="常规 7 8 44" xfId="14088"/>
    <cellStyle name="常规 7 8 45" xfId="14089"/>
    <cellStyle name="常规 7 8 46" xfId="14090"/>
    <cellStyle name="常规 7 8 47" xfId="14091"/>
    <cellStyle name="常规 7 8 48" xfId="14092"/>
    <cellStyle name="常规 7 8 49" xfId="14093"/>
    <cellStyle name="常规 7 8 5" xfId="14094"/>
    <cellStyle name="常规 7 8 50" xfId="14095"/>
    <cellStyle name="常规 7 8 51" xfId="14096"/>
    <cellStyle name="常规 7 8 52" xfId="14097"/>
    <cellStyle name="常规 7 8 53" xfId="14098"/>
    <cellStyle name="常规 7 8 54" xfId="14099"/>
    <cellStyle name="常规 7 8 55" xfId="14100"/>
    <cellStyle name="常规 7 8 56" xfId="14101"/>
    <cellStyle name="常规 7 8 57" xfId="14102"/>
    <cellStyle name="常规 7 8 58" xfId="14103"/>
    <cellStyle name="常规 7 8 59" xfId="14104"/>
    <cellStyle name="常规 7 8 6" xfId="14105"/>
    <cellStyle name="常规 7 8 60" xfId="14106"/>
    <cellStyle name="常规 7 8 61" xfId="14107"/>
    <cellStyle name="常规 7 8 62" xfId="14108"/>
    <cellStyle name="常规 7 8 63" xfId="14109"/>
    <cellStyle name="常规 7 8 64" xfId="14110"/>
    <cellStyle name="常规 7 8 65" xfId="14111"/>
    <cellStyle name="常规 7 8 66" xfId="14112"/>
    <cellStyle name="常规 7 8 67" xfId="14113"/>
    <cellStyle name="常规 7 8 68" xfId="14114"/>
    <cellStyle name="常规 7 8 69" xfId="14115"/>
    <cellStyle name="常规 7 8 7" xfId="14116"/>
    <cellStyle name="常规 7 8 70" xfId="14117"/>
    <cellStyle name="常规 7 8 71" xfId="14118"/>
    <cellStyle name="常规 7 8 72" xfId="14119"/>
    <cellStyle name="常规 7 8 73" xfId="14120"/>
    <cellStyle name="常规 7 8 74" xfId="14121"/>
    <cellStyle name="常规 7 8 75" xfId="14122"/>
    <cellStyle name="常规 7 8 76" xfId="14123"/>
    <cellStyle name="常规 7 8 77" xfId="14124"/>
    <cellStyle name="常规 7 8 78" xfId="14125"/>
    <cellStyle name="常规 7 8 79" xfId="14126"/>
    <cellStyle name="常规 7 8 8" xfId="14127"/>
    <cellStyle name="常规 7 8 80" xfId="14128"/>
    <cellStyle name="常规 7 8 9" xfId="14129"/>
    <cellStyle name="常规 7 9" xfId="14130"/>
    <cellStyle name="常规 7 9 10" xfId="14131"/>
    <cellStyle name="常规 7 9 11" xfId="14132"/>
    <cellStyle name="常规 7 9 12" xfId="14133"/>
    <cellStyle name="常规 7 9 13" xfId="14134"/>
    <cellStyle name="常规 7 9 14" xfId="14135"/>
    <cellStyle name="常规 7 9 15" xfId="14136"/>
    <cellStyle name="常规 7 9 16" xfId="14137"/>
    <cellStyle name="常规 7 9 17" xfId="14138"/>
    <cellStyle name="常规 7 9 18" xfId="14139"/>
    <cellStyle name="常规 7 9 19" xfId="14140"/>
    <cellStyle name="常规 7 9 2" xfId="14141"/>
    <cellStyle name="常规 7 9 20" xfId="14142"/>
    <cellStyle name="常规 7 9 21" xfId="14143"/>
    <cellStyle name="常规 7 9 22" xfId="14144"/>
    <cellStyle name="常规 7 9 23" xfId="14145"/>
    <cellStyle name="常规 7 9 24" xfId="14146"/>
    <cellStyle name="常规 7 9 25" xfId="14147"/>
    <cellStyle name="常规 7 9 26" xfId="14148"/>
    <cellStyle name="常规 7 9 27" xfId="14149"/>
    <cellStyle name="常规 7 9 28" xfId="14150"/>
    <cellStyle name="常规 7 9 29" xfId="14151"/>
    <cellStyle name="常规 7 9 3" xfId="14152"/>
    <cellStyle name="常规 7 9 30" xfId="14153"/>
    <cellStyle name="常规 7 9 31" xfId="14154"/>
    <cellStyle name="常规 7 9 32" xfId="14155"/>
    <cellStyle name="常规 7 9 33" xfId="14156"/>
    <cellStyle name="常规 7 9 34" xfId="14157"/>
    <cellStyle name="常规 7 9 35" xfId="14158"/>
    <cellStyle name="常规 7 9 36" xfId="14159"/>
    <cellStyle name="常规 7 9 37" xfId="14160"/>
    <cellStyle name="常规 7 9 38" xfId="14161"/>
    <cellStyle name="常规 7 9 39" xfId="14162"/>
    <cellStyle name="常规 7 9 4" xfId="14163"/>
    <cellStyle name="常规 7 9 40" xfId="14164"/>
    <cellStyle name="常规 7 9 41" xfId="14165"/>
    <cellStyle name="常规 7 9 42" xfId="14166"/>
    <cellStyle name="常规 7 9 43" xfId="14167"/>
    <cellStyle name="常规 7 9 44" xfId="14168"/>
    <cellStyle name="常规 7 9 45" xfId="14169"/>
    <cellStyle name="常规 7 9 46" xfId="14170"/>
    <cellStyle name="常规 7 9 47" xfId="14171"/>
    <cellStyle name="常规 7 9 48" xfId="14172"/>
    <cellStyle name="常规 7 9 49" xfId="14173"/>
    <cellStyle name="常规 7 9 5" xfId="14174"/>
    <cellStyle name="常规 7 9 50" xfId="14175"/>
    <cellStyle name="常规 7 9 51" xfId="14176"/>
    <cellStyle name="常规 7 9 52" xfId="14177"/>
    <cellStyle name="常规 7 9 53" xfId="14178"/>
    <cellStyle name="常规 7 9 54" xfId="14179"/>
    <cellStyle name="常规 7 9 55" xfId="14180"/>
    <cellStyle name="常规 7 9 56" xfId="14181"/>
    <cellStyle name="常规 7 9 57" xfId="14182"/>
    <cellStyle name="常规 7 9 58" xfId="14183"/>
    <cellStyle name="常规 7 9 59" xfId="14184"/>
    <cellStyle name="常规 7 9 6" xfId="14185"/>
    <cellStyle name="常规 7 9 60" xfId="14186"/>
    <cellStyle name="常规 7 9 61" xfId="14187"/>
    <cellStyle name="常规 7 9 62" xfId="14188"/>
    <cellStyle name="常规 7 9 63" xfId="14189"/>
    <cellStyle name="常规 7 9 64" xfId="14190"/>
    <cellStyle name="常规 7 9 65" xfId="14191"/>
    <cellStyle name="常规 7 9 66" xfId="14192"/>
    <cellStyle name="常规 7 9 67" xfId="14193"/>
    <cellStyle name="常规 7 9 68" xfId="14194"/>
    <cellStyle name="常规 7 9 69" xfId="14195"/>
    <cellStyle name="常规 7 9 7" xfId="14196"/>
    <cellStyle name="常规 7 9 70" xfId="14197"/>
    <cellStyle name="常规 7 9 71" xfId="14198"/>
    <cellStyle name="常规 7 9 72" xfId="14199"/>
    <cellStyle name="常规 7 9 73" xfId="14200"/>
    <cellStyle name="常规 7 9 74" xfId="14201"/>
    <cellStyle name="常规 7 9 75" xfId="14202"/>
    <cellStyle name="常规 7 9 76" xfId="14203"/>
    <cellStyle name="常规 7 9 77" xfId="14204"/>
    <cellStyle name="常规 7 9 78" xfId="14205"/>
    <cellStyle name="常规 7 9 79" xfId="14206"/>
    <cellStyle name="常规 7 9 8" xfId="14207"/>
    <cellStyle name="常规 7 9 80" xfId="14208"/>
    <cellStyle name="常规 7 9 9" xfId="14209"/>
    <cellStyle name="常规 8" xfId="14210"/>
    <cellStyle name="常规 8 10" xfId="14211"/>
    <cellStyle name="常规 8 100" xfId="14212"/>
    <cellStyle name="常规 8 101" xfId="14213"/>
    <cellStyle name="常规 8 102" xfId="14214"/>
    <cellStyle name="常规 8 103" xfId="14215"/>
    <cellStyle name="常规 8 104" xfId="14216"/>
    <cellStyle name="常规 8 105" xfId="14217"/>
    <cellStyle name="常规 8 106" xfId="14218"/>
    <cellStyle name="常规 8 107" xfId="14219"/>
    <cellStyle name="常规 8 108" xfId="14220"/>
    <cellStyle name="常规 8 11" xfId="14221"/>
    <cellStyle name="常规 8 12" xfId="14222"/>
    <cellStyle name="常规 8 13" xfId="14223"/>
    <cellStyle name="常规 8 14" xfId="14224"/>
    <cellStyle name="常规 8 15" xfId="14225"/>
    <cellStyle name="常规 8 16" xfId="14226"/>
    <cellStyle name="常规 8 17" xfId="14227"/>
    <cellStyle name="常规 8 18" xfId="14228"/>
    <cellStyle name="常规 8 19" xfId="14229"/>
    <cellStyle name="常规 8 2" xfId="14230"/>
    <cellStyle name="常规 8 20" xfId="14231"/>
    <cellStyle name="常规 8 21" xfId="14232"/>
    <cellStyle name="常规 8 22" xfId="14233"/>
    <cellStyle name="常规 8 23" xfId="14234"/>
    <cellStyle name="常规 8 24" xfId="14235"/>
    <cellStyle name="常规 8 25" xfId="14236"/>
    <cellStyle name="常规 8 26" xfId="14237"/>
    <cellStyle name="常规 8 27" xfId="14238"/>
    <cellStyle name="常规 8 28" xfId="14239"/>
    <cellStyle name="常规 8 29" xfId="14240"/>
    <cellStyle name="常规 8 3" xfId="14241"/>
    <cellStyle name="常规 8 30" xfId="14242"/>
    <cellStyle name="常规 8 31" xfId="14243"/>
    <cellStyle name="常规 8 32" xfId="14244"/>
    <cellStyle name="常规 8 33" xfId="14245"/>
    <cellStyle name="常规 8 34" xfId="14246"/>
    <cellStyle name="常规 8 35" xfId="14247"/>
    <cellStyle name="常规 8 36" xfId="14248"/>
    <cellStyle name="常规 8 37" xfId="14249"/>
    <cellStyle name="常规 8 38" xfId="14250"/>
    <cellStyle name="常规 8 39" xfId="14251"/>
    <cellStyle name="常规 8 4" xfId="14252"/>
    <cellStyle name="常规 8 40" xfId="14253"/>
    <cellStyle name="常规 8 41" xfId="14254"/>
    <cellStyle name="常规 8 42" xfId="14255"/>
    <cellStyle name="常规 8 43" xfId="14256"/>
    <cellStyle name="常规 8 44" xfId="14257"/>
    <cellStyle name="常规 8 45" xfId="14258"/>
    <cellStyle name="常规 8 46" xfId="14259"/>
    <cellStyle name="常规 8 47" xfId="14260"/>
    <cellStyle name="常规 8 48" xfId="14261"/>
    <cellStyle name="常规 8 49" xfId="14262"/>
    <cellStyle name="常规 8 5" xfId="14263"/>
    <cellStyle name="常规 8 50" xfId="14264"/>
    <cellStyle name="常规 8 51" xfId="14265"/>
    <cellStyle name="常规 8 52" xfId="14266"/>
    <cellStyle name="常规 8 53" xfId="14267"/>
    <cellStyle name="常规 8 54" xfId="14268"/>
    <cellStyle name="常规 8 55" xfId="14269"/>
    <cellStyle name="常规 8 56" xfId="14270"/>
    <cellStyle name="常规 8 57" xfId="14271"/>
    <cellStyle name="常规 8 58" xfId="14272"/>
    <cellStyle name="常规 8 59" xfId="14273"/>
    <cellStyle name="常规 8 6" xfId="14274"/>
    <cellStyle name="常规 8 60" xfId="14275"/>
    <cellStyle name="常规 8 61" xfId="14276"/>
    <cellStyle name="常规 8 62" xfId="14277"/>
    <cellStyle name="常规 8 63" xfId="14278"/>
    <cellStyle name="常规 8 64" xfId="14279"/>
    <cellStyle name="常规 8 65" xfId="14280"/>
    <cellStyle name="常规 8 66" xfId="14281"/>
    <cellStyle name="常规 8 67" xfId="14282"/>
    <cellStyle name="常规 8 68" xfId="14283"/>
    <cellStyle name="常规 8 69" xfId="14284"/>
    <cellStyle name="常规 8 7" xfId="14285"/>
    <cellStyle name="常规 8 70" xfId="14286"/>
    <cellStyle name="常规 8 71" xfId="14287"/>
    <cellStyle name="常规 8 72" xfId="14288"/>
    <cellStyle name="常规 8 73" xfId="14289"/>
    <cellStyle name="常规 8 74" xfId="14290"/>
    <cellStyle name="常规 8 75" xfId="14291"/>
    <cellStyle name="常规 8 76" xfId="14292"/>
    <cellStyle name="常规 8 77" xfId="14293"/>
    <cellStyle name="常规 8 78" xfId="14294"/>
    <cellStyle name="常规 8 79" xfId="14295"/>
    <cellStyle name="常规 8 8" xfId="14296"/>
    <cellStyle name="常规 8 80" xfId="14297"/>
    <cellStyle name="常规 8 81" xfId="14298"/>
    <cellStyle name="常规 8 82" xfId="14299"/>
    <cellStyle name="常规 8 83" xfId="14300"/>
    <cellStyle name="常规 8 84" xfId="14301"/>
    <cellStyle name="常规 8 85" xfId="14302"/>
    <cellStyle name="常规 8 86" xfId="14303"/>
    <cellStyle name="常规 8 87" xfId="14304"/>
    <cellStyle name="常规 8 88" xfId="14305"/>
    <cellStyle name="常规 8 89" xfId="14306"/>
    <cellStyle name="常规 8 9" xfId="14307"/>
    <cellStyle name="常规 8 90" xfId="14308"/>
    <cellStyle name="常规 8 91" xfId="14309"/>
    <cellStyle name="常规 8 92" xfId="14310"/>
    <cellStyle name="常规 8 93" xfId="14311"/>
    <cellStyle name="常规 8 94" xfId="14312"/>
    <cellStyle name="常规 8 95" xfId="14313"/>
    <cellStyle name="常规 8 96" xfId="14314"/>
    <cellStyle name="常规 8 97" xfId="14315"/>
    <cellStyle name="常规 8 98" xfId="14316"/>
    <cellStyle name="常规 8 99" xfId="14317"/>
    <cellStyle name="常规 9" xfId="14318"/>
    <cellStyle name="常规 9 10" xfId="14319"/>
    <cellStyle name="常规 9 11" xfId="14320"/>
    <cellStyle name="常规 9 12" xfId="14321"/>
    <cellStyle name="常规 9 13" xfId="14322"/>
    <cellStyle name="常规 9 14" xfId="14323"/>
    <cellStyle name="常规 9 15" xfId="14324"/>
    <cellStyle name="常规 9 16" xfId="14325"/>
    <cellStyle name="常规 9 17" xfId="14326"/>
    <cellStyle name="常规 9 18" xfId="14327"/>
    <cellStyle name="常规 9 19" xfId="14328"/>
    <cellStyle name="常规 9 2" xfId="14329"/>
    <cellStyle name="常规 9 20" xfId="14330"/>
    <cellStyle name="常规 9 21" xfId="14331"/>
    <cellStyle name="常规 9 22" xfId="14332"/>
    <cellStyle name="常规 9 23" xfId="14333"/>
    <cellStyle name="常规 9 24" xfId="14334"/>
    <cellStyle name="常规 9 25" xfId="14335"/>
    <cellStyle name="常规 9 26" xfId="14336"/>
    <cellStyle name="常规 9 27" xfId="14337"/>
    <cellStyle name="常规 9 28" xfId="14338"/>
    <cellStyle name="常规 9 29" xfId="14339"/>
    <cellStyle name="常规 9 3" xfId="14340"/>
    <cellStyle name="常规 9 30" xfId="14341"/>
    <cellStyle name="常规 9 31" xfId="14342"/>
    <cellStyle name="常规 9 32" xfId="14343"/>
    <cellStyle name="常规 9 33" xfId="14344"/>
    <cellStyle name="常规 9 34" xfId="14345"/>
    <cellStyle name="常规 9 35" xfId="14346"/>
    <cellStyle name="常规 9 36" xfId="14347"/>
    <cellStyle name="常规 9 37" xfId="14348"/>
    <cellStyle name="常规 9 38" xfId="14349"/>
    <cellStyle name="常规 9 39" xfId="14350"/>
    <cellStyle name="常规 9 4" xfId="14351"/>
    <cellStyle name="常规 9 40" xfId="14352"/>
    <cellStyle name="常规 9 41" xfId="14353"/>
    <cellStyle name="常规 9 42" xfId="14354"/>
    <cellStyle name="常规 9 43" xfId="14355"/>
    <cellStyle name="常规 9 44" xfId="14356"/>
    <cellStyle name="常规 9 45" xfId="14357"/>
    <cellStyle name="常规 9 46" xfId="14358"/>
    <cellStyle name="常规 9 47" xfId="14359"/>
    <cellStyle name="常规 9 48" xfId="14360"/>
    <cellStyle name="常规 9 49" xfId="14361"/>
    <cellStyle name="常规 9 5" xfId="14362"/>
    <cellStyle name="常规 9 50" xfId="14363"/>
    <cellStyle name="常规 9 51" xfId="14364"/>
    <cellStyle name="常规 9 52" xfId="14365"/>
    <cellStyle name="常规 9 53" xfId="14366"/>
    <cellStyle name="常规 9 54" xfId="14367"/>
    <cellStyle name="常规 9 55" xfId="14368"/>
    <cellStyle name="常规 9 56" xfId="14369"/>
    <cellStyle name="常规 9 57" xfId="14370"/>
    <cellStyle name="常规 9 58" xfId="14371"/>
    <cellStyle name="常规 9 59" xfId="14372"/>
    <cellStyle name="常规 9 6" xfId="14373"/>
    <cellStyle name="常规 9 60" xfId="14374"/>
    <cellStyle name="常规 9 61" xfId="14375"/>
    <cellStyle name="常规 9 62" xfId="14376"/>
    <cellStyle name="常规 9 63" xfId="14377"/>
    <cellStyle name="常规 9 64" xfId="14378"/>
    <cellStyle name="常规 9 65" xfId="14379"/>
    <cellStyle name="常规 9 66" xfId="14380"/>
    <cellStyle name="常规 9 67" xfId="14381"/>
    <cellStyle name="常规 9 68" xfId="14382"/>
    <cellStyle name="常规 9 69" xfId="14383"/>
    <cellStyle name="常规 9 7" xfId="14384"/>
    <cellStyle name="常规 9 70" xfId="14385"/>
    <cellStyle name="常规 9 71" xfId="14386"/>
    <cellStyle name="常规 9 72" xfId="14387"/>
    <cellStyle name="常规 9 73" xfId="14388"/>
    <cellStyle name="常规 9 74" xfId="14389"/>
    <cellStyle name="常规 9 75" xfId="14390"/>
    <cellStyle name="常规 9 76" xfId="14391"/>
    <cellStyle name="常规 9 77" xfId="14392"/>
    <cellStyle name="常规 9 78" xfId="14393"/>
    <cellStyle name="常规 9 79" xfId="14394"/>
    <cellStyle name="常规 9 8" xfId="14395"/>
    <cellStyle name="常规 9 80" xfId="14396"/>
    <cellStyle name="常规 9 81" xfId="14397"/>
    <cellStyle name="常规 9 82" xfId="14398"/>
    <cellStyle name="常规 9 9" xfId="14399"/>
    <cellStyle name="常规_06年集团预算报表格式" xfId="5"/>
    <cellStyle name="常规_2004年预算表格" xfId="74"/>
    <cellStyle name="常规_Sheet1 2" xfId="89"/>
    <cellStyle name="常规_管理报表1 2 3" xfId="72"/>
    <cellStyle name="常规_试算平衡" xfId="75"/>
    <cellStyle name="常规_医疗医药事业群2010年预算模版" xfId="19"/>
    <cellStyle name="超级链接" xfId="14400"/>
    <cellStyle name="超链接" xfId="4" builtinId="8"/>
    <cellStyle name="超链接 2" xfId="76"/>
    <cellStyle name="超链接 2 2" xfId="14401"/>
    <cellStyle name="超链接 2 2 2" xfId="14402"/>
    <cellStyle name="超链接 2 3" xfId="14403"/>
    <cellStyle name="超链接 2 3 2" xfId="14404"/>
    <cellStyle name="超链接 2 4" xfId="14405"/>
    <cellStyle name="超链接 2 4 2" xfId="14406"/>
    <cellStyle name="超链接 2 5" xfId="14407"/>
    <cellStyle name="超链接 2 5 2" xfId="14408"/>
    <cellStyle name="超链接 2 6" xfId="14409"/>
    <cellStyle name="超链接 2 6 2" xfId="14410"/>
    <cellStyle name="超链接 2 7" xfId="14411"/>
    <cellStyle name="超链接 2 7 2" xfId="14412"/>
    <cellStyle name="超链接 2 8" xfId="14413"/>
    <cellStyle name="超链接 2 8 2" xfId="14414"/>
    <cellStyle name="超链接 2 9" xfId="14415"/>
    <cellStyle name="超链接 3" xfId="77"/>
    <cellStyle name="超链接 4" xfId="78"/>
    <cellStyle name="分级显示列_1_Book1" xfId="14417"/>
    <cellStyle name="分级显示行_1_4附件二凯旋评估表" xfId="14416"/>
    <cellStyle name="公司标准表" xfId="14418"/>
    <cellStyle name="归盒啦_95" xfId="14419"/>
    <cellStyle name="好 2" xfId="14420"/>
    <cellStyle name="桁区切り [0.00]_36FM (4)" xfId="79"/>
    <cellStyle name="桁区切り_eve" xfId="14421"/>
    <cellStyle name="后继超级链接" xfId="14422"/>
    <cellStyle name="汇总 2" xfId="14423"/>
    <cellStyle name="貨幣 [0]_00 vs 99 STT" xfId="14424"/>
    <cellStyle name="貨幣[0]_laroux" xfId="14425"/>
    <cellStyle name="貨幣_00 vs 99 STT" xfId="14426"/>
    <cellStyle name="计算 2" xfId="14427"/>
    <cellStyle name="检查单元格 2" xfId="14428"/>
    <cellStyle name="解释性文本 2" xfId="14429"/>
    <cellStyle name="借出原因" xfId="14430"/>
    <cellStyle name="警告文本 2" xfId="14431"/>
    <cellStyle name="链接单元格 2" xfId="14432"/>
    <cellStyle name="寥碟徽_95" xfId="14433"/>
    <cellStyle name="霓付 [0]_4瞒俊辑 柯 5瞒" xfId="14434"/>
    <cellStyle name="霓付_4瞒俊辑 柯 5瞒" xfId="14435"/>
    <cellStyle name="똿뗦먛귟 [0.00]_PRODUCT DETAIL Q1" xfId="14436"/>
    <cellStyle name="똿뗦먛귟_PRODUCT DETAIL Q1" xfId="14437"/>
    <cellStyle name="烹拳 [0]_4瞒俊辑 柯 5瞒" xfId="14438"/>
    <cellStyle name="烹拳_4瞒俊辑 柯 5瞒" xfId="14439"/>
    <cellStyle name="砯刽 [0]_pldt" xfId="14440"/>
    <cellStyle name="砯刽_pldt" xfId="14441"/>
    <cellStyle name="普通_ 白土" xfId="80"/>
    <cellStyle name="千分位[0]_ 白土" xfId="81"/>
    <cellStyle name="千分位_ 白土" xfId="41"/>
    <cellStyle name="千位[0]_ 方正PC" xfId="14442"/>
    <cellStyle name="千位_ 方正PC" xfId="14443"/>
    <cellStyle name="千位分隔" xfId="3" builtinId="3"/>
    <cellStyle name="千位分隔 10" xfId="14444"/>
    <cellStyle name="千位分隔 10 10" xfId="14445"/>
    <cellStyle name="千位分隔 10 11" xfId="14446"/>
    <cellStyle name="千位分隔 10 12" xfId="14447"/>
    <cellStyle name="千位分隔 10 13" xfId="14448"/>
    <cellStyle name="千位分隔 10 14" xfId="14449"/>
    <cellStyle name="千位分隔 10 15" xfId="14450"/>
    <cellStyle name="千位分隔 10 16" xfId="14451"/>
    <cellStyle name="千位分隔 10 17" xfId="14452"/>
    <cellStyle name="千位分隔 10 18" xfId="14453"/>
    <cellStyle name="千位分隔 10 19" xfId="14454"/>
    <cellStyle name="千位分隔 10 2" xfId="14455"/>
    <cellStyle name="千位分隔 10 2 2" xfId="91"/>
    <cellStyle name="千位分隔 10 20" xfId="14456"/>
    <cellStyle name="千位分隔 10 21" xfId="14457"/>
    <cellStyle name="千位分隔 10 22" xfId="14458"/>
    <cellStyle name="千位分隔 10 23" xfId="14459"/>
    <cellStyle name="千位分隔 10 24" xfId="14460"/>
    <cellStyle name="千位分隔 10 25" xfId="14461"/>
    <cellStyle name="千位分隔 10 26" xfId="14462"/>
    <cellStyle name="千位分隔 10 27" xfId="14463"/>
    <cellStyle name="千位分隔 10 28" xfId="14464"/>
    <cellStyle name="千位分隔 10 29" xfId="14465"/>
    <cellStyle name="千位分隔 10 3" xfId="14466"/>
    <cellStyle name="千位分隔 10 30" xfId="14467"/>
    <cellStyle name="千位分隔 10 31" xfId="14468"/>
    <cellStyle name="千位分隔 10 32" xfId="14469"/>
    <cellStyle name="千位分隔 10 33" xfId="14470"/>
    <cellStyle name="千位分隔 10 34" xfId="14471"/>
    <cellStyle name="千位分隔 10 35" xfId="14472"/>
    <cellStyle name="千位分隔 10 36" xfId="14473"/>
    <cellStyle name="千位分隔 10 37" xfId="14474"/>
    <cellStyle name="千位分隔 10 38" xfId="14475"/>
    <cellStyle name="千位分隔 10 39" xfId="14476"/>
    <cellStyle name="千位分隔 10 4" xfId="14477"/>
    <cellStyle name="千位分隔 10 40" xfId="14478"/>
    <cellStyle name="千位分隔 10 41" xfId="14479"/>
    <cellStyle name="千位分隔 10 42" xfId="14480"/>
    <cellStyle name="千位分隔 10 43" xfId="14481"/>
    <cellStyle name="千位分隔 10 44" xfId="14482"/>
    <cellStyle name="千位分隔 10 45" xfId="14483"/>
    <cellStyle name="千位分隔 10 46" xfId="14484"/>
    <cellStyle name="千位分隔 10 47" xfId="14485"/>
    <cellStyle name="千位分隔 10 48" xfId="14486"/>
    <cellStyle name="千位分隔 10 49" xfId="14487"/>
    <cellStyle name="千位分隔 10 5" xfId="14488"/>
    <cellStyle name="千位分隔 10 50" xfId="14489"/>
    <cellStyle name="千位分隔 10 51" xfId="14490"/>
    <cellStyle name="千位分隔 10 52" xfId="14491"/>
    <cellStyle name="千位分隔 10 53" xfId="14492"/>
    <cellStyle name="千位分隔 10 54" xfId="14493"/>
    <cellStyle name="千位分隔 10 55" xfId="14494"/>
    <cellStyle name="千位分隔 10 56" xfId="14495"/>
    <cellStyle name="千位分隔 10 57" xfId="14496"/>
    <cellStyle name="千位分隔 10 58" xfId="14497"/>
    <cellStyle name="千位分隔 10 59" xfId="14498"/>
    <cellStyle name="千位分隔 10 6" xfId="14499"/>
    <cellStyle name="千位分隔 10 60" xfId="14500"/>
    <cellStyle name="千位分隔 10 61" xfId="14501"/>
    <cellStyle name="千位分隔 10 62" xfId="14502"/>
    <cellStyle name="千位分隔 10 63" xfId="14503"/>
    <cellStyle name="千位分隔 10 64" xfId="14504"/>
    <cellStyle name="千位分隔 10 65" xfId="14505"/>
    <cellStyle name="千位分隔 10 66" xfId="14506"/>
    <cellStyle name="千位分隔 10 67" xfId="14507"/>
    <cellStyle name="千位分隔 10 68" xfId="14508"/>
    <cellStyle name="千位分隔 10 69" xfId="14509"/>
    <cellStyle name="千位分隔 10 7" xfId="14510"/>
    <cellStyle name="千位分隔 10 70" xfId="14511"/>
    <cellStyle name="千位分隔 10 71" xfId="14512"/>
    <cellStyle name="千位分隔 10 72" xfId="14513"/>
    <cellStyle name="千位分隔 10 73" xfId="14514"/>
    <cellStyle name="千位分隔 10 74" xfId="14515"/>
    <cellStyle name="千位分隔 10 75" xfId="14516"/>
    <cellStyle name="千位分隔 10 76" xfId="14517"/>
    <cellStyle name="千位分隔 10 77" xfId="14518"/>
    <cellStyle name="千位分隔 10 78" xfId="14519"/>
    <cellStyle name="千位分隔 10 79" xfId="14520"/>
    <cellStyle name="千位分隔 10 8" xfId="14521"/>
    <cellStyle name="千位分隔 10 80" xfId="14522"/>
    <cellStyle name="千位分隔 10 9" xfId="14523"/>
    <cellStyle name="千位分隔 11" xfId="14524"/>
    <cellStyle name="千位分隔 11 10" xfId="14525"/>
    <cellStyle name="千位分隔 11 11" xfId="14526"/>
    <cellStyle name="千位分隔 11 12" xfId="14527"/>
    <cellStyle name="千位分隔 11 13" xfId="14528"/>
    <cellStyle name="千位分隔 11 14" xfId="14529"/>
    <cellStyle name="千位分隔 11 15" xfId="14530"/>
    <cellStyle name="千位分隔 11 16" xfId="14531"/>
    <cellStyle name="千位分隔 11 17" xfId="14532"/>
    <cellStyle name="千位分隔 11 18" xfId="14533"/>
    <cellStyle name="千位分隔 11 19" xfId="14534"/>
    <cellStyle name="千位分隔 11 2" xfId="14535"/>
    <cellStyle name="千位分隔 11 2 2" xfId="14536"/>
    <cellStyle name="千位分隔 11 20" xfId="14537"/>
    <cellStyle name="千位分隔 11 21" xfId="14538"/>
    <cellStyle name="千位分隔 11 22" xfId="14539"/>
    <cellStyle name="千位分隔 11 23" xfId="14540"/>
    <cellStyle name="千位分隔 11 24" xfId="14541"/>
    <cellStyle name="千位分隔 11 25" xfId="14542"/>
    <cellStyle name="千位分隔 11 26" xfId="14543"/>
    <cellStyle name="千位分隔 11 27" xfId="14544"/>
    <cellStyle name="千位分隔 11 28" xfId="14545"/>
    <cellStyle name="千位分隔 11 29" xfId="14546"/>
    <cellStyle name="千位分隔 11 3" xfId="14547"/>
    <cellStyle name="千位分隔 11 30" xfId="14548"/>
    <cellStyle name="千位分隔 11 31" xfId="14549"/>
    <cellStyle name="千位分隔 11 32" xfId="14550"/>
    <cellStyle name="千位分隔 11 33" xfId="14551"/>
    <cellStyle name="千位分隔 11 34" xfId="14552"/>
    <cellStyle name="千位分隔 11 35" xfId="14553"/>
    <cellStyle name="千位分隔 11 36" xfId="14554"/>
    <cellStyle name="千位分隔 11 37" xfId="14555"/>
    <cellStyle name="千位分隔 11 38" xfId="14556"/>
    <cellStyle name="千位分隔 11 39" xfId="14557"/>
    <cellStyle name="千位分隔 11 4" xfId="14558"/>
    <cellStyle name="千位分隔 11 40" xfId="14559"/>
    <cellStyle name="千位分隔 11 41" xfId="14560"/>
    <cellStyle name="千位分隔 11 42" xfId="14561"/>
    <cellStyle name="千位分隔 11 43" xfId="14562"/>
    <cellStyle name="千位分隔 11 44" xfId="14563"/>
    <cellStyle name="千位分隔 11 45" xfId="14564"/>
    <cellStyle name="千位分隔 11 46" xfId="14565"/>
    <cellStyle name="千位分隔 11 47" xfId="14566"/>
    <cellStyle name="千位分隔 11 48" xfId="14567"/>
    <cellStyle name="千位分隔 11 49" xfId="14568"/>
    <cellStyle name="千位分隔 11 5" xfId="14569"/>
    <cellStyle name="千位分隔 11 50" xfId="14570"/>
    <cellStyle name="千位分隔 11 51" xfId="14571"/>
    <cellStyle name="千位分隔 11 52" xfId="14572"/>
    <cellStyle name="千位分隔 11 53" xfId="14573"/>
    <cellStyle name="千位分隔 11 54" xfId="14574"/>
    <cellStyle name="千位分隔 11 55" xfId="14575"/>
    <cellStyle name="千位分隔 11 56" xfId="14576"/>
    <cellStyle name="千位分隔 11 57" xfId="14577"/>
    <cellStyle name="千位分隔 11 58" xfId="14578"/>
    <cellStyle name="千位分隔 11 59" xfId="14579"/>
    <cellStyle name="千位分隔 11 6" xfId="14580"/>
    <cellStyle name="千位分隔 11 60" xfId="14581"/>
    <cellStyle name="千位分隔 11 61" xfId="14582"/>
    <cellStyle name="千位分隔 11 62" xfId="14583"/>
    <cellStyle name="千位分隔 11 63" xfId="14584"/>
    <cellStyle name="千位分隔 11 64" xfId="14585"/>
    <cellStyle name="千位分隔 11 65" xfId="14586"/>
    <cellStyle name="千位分隔 11 66" xfId="14587"/>
    <cellStyle name="千位分隔 11 67" xfId="14588"/>
    <cellStyle name="千位分隔 11 68" xfId="14589"/>
    <cellStyle name="千位分隔 11 69" xfId="14590"/>
    <cellStyle name="千位分隔 11 7" xfId="14591"/>
    <cellStyle name="千位分隔 11 70" xfId="14592"/>
    <cellStyle name="千位分隔 11 71" xfId="14593"/>
    <cellStyle name="千位分隔 11 72" xfId="14594"/>
    <cellStyle name="千位分隔 11 73" xfId="14595"/>
    <cellStyle name="千位分隔 11 74" xfId="14596"/>
    <cellStyle name="千位分隔 11 75" xfId="14597"/>
    <cellStyle name="千位分隔 11 76" xfId="14598"/>
    <cellStyle name="千位分隔 11 77" xfId="14599"/>
    <cellStyle name="千位分隔 11 78" xfId="14600"/>
    <cellStyle name="千位分隔 11 79" xfId="14601"/>
    <cellStyle name="千位分隔 11 8" xfId="14602"/>
    <cellStyle name="千位分隔 11 80" xfId="14603"/>
    <cellStyle name="千位分隔 11 9" xfId="14604"/>
    <cellStyle name="千位分隔 12" xfId="14605"/>
    <cellStyle name="千位分隔 12 10" xfId="14606"/>
    <cellStyle name="千位分隔 12 11" xfId="14607"/>
    <cellStyle name="千位分隔 12 12" xfId="14608"/>
    <cellStyle name="千位分隔 12 13" xfId="14609"/>
    <cellStyle name="千位分隔 12 14" xfId="14610"/>
    <cellStyle name="千位分隔 12 15" xfId="14611"/>
    <cellStyle name="千位分隔 12 16" xfId="14612"/>
    <cellStyle name="千位分隔 12 17" xfId="14613"/>
    <cellStyle name="千位分隔 12 18" xfId="14614"/>
    <cellStyle name="千位分隔 12 19" xfId="14615"/>
    <cellStyle name="千位分隔 12 2" xfId="14616"/>
    <cellStyle name="千位分隔 12 20" xfId="14617"/>
    <cellStyle name="千位分隔 12 21" xfId="14618"/>
    <cellStyle name="千位分隔 12 22" xfId="14619"/>
    <cellStyle name="千位分隔 12 23" xfId="14620"/>
    <cellStyle name="千位分隔 12 24" xfId="14621"/>
    <cellStyle name="千位分隔 12 25" xfId="14622"/>
    <cellStyle name="千位分隔 12 26" xfId="14623"/>
    <cellStyle name="千位分隔 12 27" xfId="14624"/>
    <cellStyle name="千位分隔 12 28" xfId="14625"/>
    <cellStyle name="千位分隔 12 29" xfId="14626"/>
    <cellStyle name="千位分隔 12 3" xfId="14627"/>
    <cellStyle name="千位分隔 12 30" xfId="14628"/>
    <cellStyle name="千位分隔 12 31" xfId="14629"/>
    <cellStyle name="千位分隔 12 32" xfId="14630"/>
    <cellStyle name="千位分隔 12 33" xfId="14631"/>
    <cellStyle name="千位分隔 12 34" xfId="14632"/>
    <cellStyle name="千位分隔 12 35" xfId="14633"/>
    <cellStyle name="千位分隔 12 36" xfId="14634"/>
    <cellStyle name="千位分隔 12 37" xfId="14635"/>
    <cellStyle name="千位分隔 12 38" xfId="14636"/>
    <cellStyle name="千位分隔 12 39" xfId="14637"/>
    <cellStyle name="千位分隔 12 4" xfId="14638"/>
    <cellStyle name="千位分隔 12 40" xfId="14639"/>
    <cellStyle name="千位分隔 12 41" xfId="14640"/>
    <cellStyle name="千位分隔 12 42" xfId="14641"/>
    <cellStyle name="千位分隔 12 43" xfId="14642"/>
    <cellStyle name="千位分隔 12 44" xfId="14643"/>
    <cellStyle name="千位分隔 12 45" xfId="14644"/>
    <cellStyle name="千位分隔 12 46" xfId="14645"/>
    <cellStyle name="千位分隔 12 47" xfId="14646"/>
    <cellStyle name="千位分隔 12 48" xfId="14647"/>
    <cellStyle name="千位分隔 12 49" xfId="14648"/>
    <cellStyle name="千位分隔 12 5" xfId="14649"/>
    <cellStyle name="千位分隔 12 50" xfId="14650"/>
    <cellStyle name="千位分隔 12 51" xfId="14651"/>
    <cellStyle name="千位分隔 12 52" xfId="14652"/>
    <cellStyle name="千位分隔 12 53" xfId="14653"/>
    <cellStyle name="千位分隔 12 54" xfId="14654"/>
    <cellStyle name="千位分隔 12 55" xfId="14655"/>
    <cellStyle name="千位分隔 12 56" xfId="14656"/>
    <cellStyle name="千位分隔 12 57" xfId="14657"/>
    <cellStyle name="千位分隔 12 58" xfId="14658"/>
    <cellStyle name="千位分隔 12 59" xfId="14659"/>
    <cellStyle name="千位分隔 12 6" xfId="14660"/>
    <cellStyle name="千位分隔 12 60" xfId="14661"/>
    <cellStyle name="千位分隔 12 61" xfId="14662"/>
    <cellStyle name="千位分隔 12 62" xfId="14663"/>
    <cellStyle name="千位分隔 12 63" xfId="14664"/>
    <cellStyle name="千位分隔 12 64" xfId="14665"/>
    <cellStyle name="千位分隔 12 65" xfId="14666"/>
    <cellStyle name="千位分隔 12 66" xfId="14667"/>
    <cellStyle name="千位分隔 12 67" xfId="14668"/>
    <cellStyle name="千位分隔 12 68" xfId="14669"/>
    <cellStyle name="千位分隔 12 69" xfId="14670"/>
    <cellStyle name="千位分隔 12 7" xfId="14671"/>
    <cellStyle name="千位分隔 12 70" xfId="14672"/>
    <cellStyle name="千位分隔 12 71" xfId="14673"/>
    <cellStyle name="千位分隔 12 72" xfId="14674"/>
    <cellStyle name="千位分隔 12 73" xfId="14675"/>
    <cellStyle name="千位分隔 12 74" xfId="14676"/>
    <cellStyle name="千位分隔 12 75" xfId="14677"/>
    <cellStyle name="千位分隔 12 76" xfId="14678"/>
    <cellStyle name="千位分隔 12 77" xfId="14679"/>
    <cellStyle name="千位分隔 12 78" xfId="14680"/>
    <cellStyle name="千位分隔 12 79" xfId="14681"/>
    <cellStyle name="千位分隔 12 8" xfId="14682"/>
    <cellStyle name="千位分隔 12 80" xfId="14683"/>
    <cellStyle name="千位分隔 12 9" xfId="14684"/>
    <cellStyle name="千位分隔 13" xfId="14685"/>
    <cellStyle name="千位分隔 13 10" xfId="14686"/>
    <cellStyle name="千位分隔 13 11" xfId="14687"/>
    <cellStyle name="千位分隔 13 12" xfId="14688"/>
    <cellStyle name="千位分隔 13 13" xfId="14689"/>
    <cellStyle name="千位分隔 13 14" xfId="14690"/>
    <cellStyle name="千位分隔 13 15" xfId="14691"/>
    <cellStyle name="千位分隔 13 16" xfId="14692"/>
    <cellStyle name="千位分隔 13 17" xfId="14693"/>
    <cellStyle name="千位分隔 13 18" xfId="14694"/>
    <cellStyle name="千位分隔 13 19" xfId="14695"/>
    <cellStyle name="千位分隔 13 2" xfId="14696"/>
    <cellStyle name="千位分隔 13 20" xfId="14697"/>
    <cellStyle name="千位分隔 13 21" xfId="14698"/>
    <cellStyle name="千位分隔 13 22" xfId="14699"/>
    <cellStyle name="千位分隔 13 23" xfId="14700"/>
    <cellStyle name="千位分隔 13 24" xfId="14701"/>
    <cellStyle name="千位分隔 13 25" xfId="14702"/>
    <cellStyle name="千位分隔 13 26" xfId="14703"/>
    <cellStyle name="千位分隔 13 27" xfId="14704"/>
    <cellStyle name="千位分隔 13 28" xfId="14705"/>
    <cellStyle name="千位分隔 13 29" xfId="14706"/>
    <cellStyle name="千位分隔 13 3" xfId="14707"/>
    <cellStyle name="千位分隔 13 30" xfId="14708"/>
    <cellStyle name="千位分隔 13 31" xfId="14709"/>
    <cellStyle name="千位分隔 13 32" xfId="14710"/>
    <cellStyle name="千位分隔 13 33" xfId="14711"/>
    <cellStyle name="千位分隔 13 34" xfId="14712"/>
    <cellStyle name="千位分隔 13 35" xfId="14713"/>
    <cellStyle name="千位分隔 13 36" xfId="14714"/>
    <cellStyle name="千位分隔 13 37" xfId="14715"/>
    <cellStyle name="千位分隔 13 38" xfId="14716"/>
    <cellStyle name="千位分隔 13 39" xfId="14717"/>
    <cellStyle name="千位分隔 13 4" xfId="14718"/>
    <cellStyle name="千位分隔 13 40" xfId="14719"/>
    <cellStyle name="千位分隔 13 41" xfId="14720"/>
    <cellStyle name="千位分隔 13 42" xfId="14721"/>
    <cellStyle name="千位分隔 13 43" xfId="14722"/>
    <cellStyle name="千位分隔 13 44" xfId="14723"/>
    <cellStyle name="千位分隔 13 45" xfId="14724"/>
    <cellStyle name="千位分隔 13 46" xfId="14725"/>
    <cellStyle name="千位分隔 13 47" xfId="14726"/>
    <cellStyle name="千位分隔 13 48" xfId="14727"/>
    <cellStyle name="千位分隔 13 49" xfId="14728"/>
    <cellStyle name="千位分隔 13 5" xfId="14729"/>
    <cellStyle name="千位分隔 13 50" xfId="14730"/>
    <cellStyle name="千位分隔 13 51" xfId="14731"/>
    <cellStyle name="千位分隔 13 52" xfId="14732"/>
    <cellStyle name="千位分隔 13 53" xfId="14733"/>
    <cellStyle name="千位分隔 13 54" xfId="14734"/>
    <cellStyle name="千位分隔 13 55" xfId="14735"/>
    <cellStyle name="千位分隔 13 56" xfId="14736"/>
    <cellStyle name="千位分隔 13 57" xfId="14737"/>
    <cellStyle name="千位分隔 13 58" xfId="14738"/>
    <cellStyle name="千位分隔 13 59" xfId="14739"/>
    <cellStyle name="千位分隔 13 6" xfId="14740"/>
    <cellStyle name="千位分隔 13 60" xfId="14741"/>
    <cellStyle name="千位分隔 13 61" xfId="14742"/>
    <cellStyle name="千位分隔 13 62" xfId="14743"/>
    <cellStyle name="千位分隔 13 63" xfId="14744"/>
    <cellStyle name="千位分隔 13 64" xfId="14745"/>
    <cellStyle name="千位分隔 13 65" xfId="14746"/>
    <cellStyle name="千位分隔 13 66" xfId="14747"/>
    <cellStyle name="千位分隔 13 67" xfId="14748"/>
    <cellStyle name="千位分隔 13 68" xfId="14749"/>
    <cellStyle name="千位分隔 13 69" xfId="14750"/>
    <cellStyle name="千位分隔 13 7" xfId="14751"/>
    <cellStyle name="千位分隔 13 70" xfId="14752"/>
    <cellStyle name="千位分隔 13 71" xfId="14753"/>
    <cellStyle name="千位分隔 13 72" xfId="14754"/>
    <cellStyle name="千位分隔 13 73" xfId="14755"/>
    <cellStyle name="千位分隔 13 74" xfId="14756"/>
    <cellStyle name="千位分隔 13 75" xfId="14757"/>
    <cellStyle name="千位分隔 13 76" xfId="14758"/>
    <cellStyle name="千位分隔 13 77" xfId="14759"/>
    <cellStyle name="千位分隔 13 78" xfId="14760"/>
    <cellStyle name="千位分隔 13 79" xfId="14761"/>
    <cellStyle name="千位分隔 13 8" xfId="14762"/>
    <cellStyle name="千位分隔 13 80" xfId="14763"/>
    <cellStyle name="千位分隔 13 9" xfId="14764"/>
    <cellStyle name="千位分隔 14" xfId="14765"/>
    <cellStyle name="千位分隔 14 10" xfId="14766"/>
    <cellStyle name="千位分隔 14 11" xfId="14767"/>
    <cellStyle name="千位分隔 14 12" xfId="14768"/>
    <cellStyle name="千位分隔 14 13" xfId="14769"/>
    <cellStyle name="千位分隔 14 14" xfId="14770"/>
    <cellStyle name="千位分隔 14 15" xfId="14771"/>
    <cellStyle name="千位分隔 14 16" xfId="14772"/>
    <cellStyle name="千位分隔 14 17" xfId="14773"/>
    <cellStyle name="千位分隔 14 18" xfId="14774"/>
    <cellStyle name="千位分隔 14 19" xfId="14775"/>
    <cellStyle name="千位分隔 14 2" xfId="14776"/>
    <cellStyle name="千位分隔 14 20" xfId="14777"/>
    <cellStyle name="千位分隔 14 21" xfId="14778"/>
    <cellStyle name="千位分隔 14 22" xfId="14779"/>
    <cellStyle name="千位分隔 14 23" xfId="14780"/>
    <cellStyle name="千位分隔 14 24" xfId="14781"/>
    <cellStyle name="千位分隔 14 25" xfId="14782"/>
    <cellStyle name="千位分隔 14 26" xfId="14783"/>
    <cellStyle name="千位分隔 14 27" xfId="14784"/>
    <cellStyle name="千位分隔 14 28" xfId="14785"/>
    <cellStyle name="千位分隔 14 29" xfId="14786"/>
    <cellStyle name="千位分隔 14 3" xfId="14787"/>
    <cellStyle name="千位分隔 14 30" xfId="14788"/>
    <cellStyle name="千位分隔 14 31" xfId="14789"/>
    <cellStyle name="千位分隔 14 32" xfId="14790"/>
    <cellStyle name="千位分隔 14 33" xfId="14791"/>
    <cellStyle name="千位分隔 14 34" xfId="14792"/>
    <cellStyle name="千位分隔 14 35" xfId="14793"/>
    <cellStyle name="千位分隔 14 36" xfId="14794"/>
    <cellStyle name="千位分隔 14 37" xfId="14795"/>
    <cellStyle name="千位分隔 14 38" xfId="14796"/>
    <cellStyle name="千位分隔 14 39" xfId="14797"/>
    <cellStyle name="千位分隔 14 4" xfId="14798"/>
    <cellStyle name="千位分隔 14 40" xfId="14799"/>
    <cellStyle name="千位分隔 14 41" xfId="14800"/>
    <cellStyle name="千位分隔 14 42" xfId="14801"/>
    <cellStyle name="千位分隔 14 43" xfId="14802"/>
    <cellStyle name="千位分隔 14 44" xfId="14803"/>
    <cellStyle name="千位分隔 14 45" xfId="14804"/>
    <cellStyle name="千位分隔 14 46" xfId="14805"/>
    <cellStyle name="千位分隔 14 47" xfId="14806"/>
    <cellStyle name="千位分隔 14 48" xfId="14807"/>
    <cellStyle name="千位分隔 14 49" xfId="14808"/>
    <cellStyle name="千位分隔 14 5" xfId="14809"/>
    <cellStyle name="千位分隔 14 50" xfId="14810"/>
    <cellStyle name="千位分隔 14 51" xfId="14811"/>
    <cellStyle name="千位分隔 14 52" xfId="14812"/>
    <cellStyle name="千位分隔 14 53" xfId="14813"/>
    <cellStyle name="千位分隔 14 54" xfId="14814"/>
    <cellStyle name="千位分隔 14 55" xfId="14815"/>
    <cellStyle name="千位分隔 14 56" xfId="14816"/>
    <cellStyle name="千位分隔 14 57" xfId="14817"/>
    <cellStyle name="千位分隔 14 58" xfId="14818"/>
    <cellStyle name="千位分隔 14 59" xfId="14819"/>
    <cellStyle name="千位分隔 14 6" xfId="14820"/>
    <cellStyle name="千位分隔 14 60" xfId="14821"/>
    <cellStyle name="千位分隔 14 61" xfId="14822"/>
    <cellStyle name="千位分隔 14 62" xfId="14823"/>
    <cellStyle name="千位分隔 14 63" xfId="14824"/>
    <cellStyle name="千位分隔 14 64" xfId="14825"/>
    <cellStyle name="千位分隔 14 65" xfId="14826"/>
    <cellStyle name="千位分隔 14 66" xfId="14827"/>
    <cellStyle name="千位分隔 14 67" xfId="14828"/>
    <cellStyle name="千位分隔 14 68" xfId="14829"/>
    <cellStyle name="千位分隔 14 69" xfId="14830"/>
    <cellStyle name="千位分隔 14 7" xfId="14831"/>
    <cellStyle name="千位分隔 14 70" xfId="14832"/>
    <cellStyle name="千位分隔 14 71" xfId="14833"/>
    <cellStyle name="千位分隔 14 72" xfId="14834"/>
    <cellStyle name="千位分隔 14 73" xfId="14835"/>
    <cellStyle name="千位分隔 14 74" xfId="14836"/>
    <cellStyle name="千位分隔 14 75" xfId="14837"/>
    <cellStyle name="千位分隔 14 76" xfId="14838"/>
    <cellStyle name="千位分隔 14 77" xfId="14839"/>
    <cellStyle name="千位分隔 14 78" xfId="14840"/>
    <cellStyle name="千位分隔 14 79" xfId="14841"/>
    <cellStyle name="千位分隔 14 8" xfId="14842"/>
    <cellStyle name="千位分隔 14 80" xfId="14843"/>
    <cellStyle name="千位分隔 14 9" xfId="14844"/>
    <cellStyle name="千位分隔 15" xfId="14845"/>
    <cellStyle name="千位分隔 16" xfId="14846"/>
    <cellStyle name="千位分隔 17" xfId="14847"/>
    <cellStyle name="千位分隔 17 2" xfId="14848"/>
    <cellStyle name="千位分隔 18" xfId="14849"/>
    <cellStyle name="千位分隔 18 2" xfId="14850"/>
    <cellStyle name="千位分隔 19" xfId="14851"/>
    <cellStyle name="千位分隔 19 2" xfId="14852"/>
    <cellStyle name="千位分隔 2" xfId="60"/>
    <cellStyle name="千位分隔 2 10" xfId="14853"/>
    <cellStyle name="千位分隔 2 10 10" xfId="14854"/>
    <cellStyle name="千位分隔 2 10 11" xfId="14855"/>
    <cellStyle name="千位分隔 2 10 12" xfId="14856"/>
    <cellStyle name="千位分隔 2 10 13" xfId="14857"/>
    <cellStyle name="千位分隔 2 10 14" xfId="14858"/>
    <cellStyle name="千位分隔 2 10 15" xfId="14859"/>
    <cellStyle name="千位分隔 2 10 16" xfId="14860"/>
    <cellStyle name="千位分隔 2 10 17" xfId="14861"/>
    <cellStyle name="千位分隔 2 10 18" xfId="14862"/>
    <cellStyle name="千位分隔 2 10 19" xfId="14863"/>
    <cellStyle name="千位分隔 2 10 2" xfId="14864"/>
    <cellStyle name="千位分隔 2 10 20" xfId="14865"/>
    <cellStyle name="千位分隔 2 10 21" xfId="14866"/>
    <cellStyle name="千位分隔 2 10 22" xfId="14867"/>
    <cellStyle name="千位分隔 2 10 23" xfId="14868"/>
    <cellStyle name="千位分隔 2 10 24" xfId="14869"/>
    <cellStyle name="千位分隔 2 10 25" xfId="14870"/>
    <cellStyle name="千位分隔 2 10 26" xfId="14871"/>
    <cellStyle name="千位分隔 2 10 27" xfId="14872"/>
    <cellStyle name="千位分隔 2 10 28" xfId="14873"/>
    <cellStyle name="千位分隔 2 10 29" xfId="14874"/>
    <cellStyle name="千位分隔 2 10 3" xfId="14875"/>
    <cellStyle name="千位分隔 2 10 30" xfId="14876"/>
    <cellStyle name="千位分隔 2 10 31" xfId="14877"/>
    <cellStyle name="千位分隔 2 10 32" xfId="14878"/>
    <cellStyle name="千位分隔 2 10 33" xfId="14879"/>
    <cellStyle name="千位分隔 2 10 34" xfId="14880"/>
    <cellStyle name="千位分隔 2 10 35" xfId="14881"/>
    <cellStyle name="千位分隔 2 10 36" xfId="14882"/>
    <cellStyle name="千位分隔 2 10 37" xfId="14883"/>
    <cellStyle name="千位分隔 2 10 38" xfId="14884"/>
    <cellStyle name="千位分隔 2 10 39" xfId="14885"/>
    <cellStyle name="千位分隔 2 10 4" xfId="14886"/>
    <cellStyle name="千位分隔 2 10 40" xfId="14887"/>
    <cellStyle name="千位分隔 2 10 41" xfId="14888"/>
    <cellStyle name="千位分隔 2 10 42" xfId="14889"/>
    <cellStyle name="千位分隔 2 10 43" xfId="14890"/>
    <cellStyle name="千位分隔 2 10 44" xfId="14891"/>
    <cellStyle name="千位分隔 2 10 45" xfId="14892"/>
    <cellStyle name="千位分隔 2 10 46" xfId="14893"/>
    <cellStyle name="千位分隔 2 10 47" xfId="14894"/>
    <cellStyle name="千位分隔 2 10 48" xfId="14895"/>
    <cellStyle name="千位分隔 2 10 49" xfId="14896"/>
    <cellStyle name="千位分隔 2 10 5" xfId="14897"/>
    <cellStyle name="千位分隔 2 10 50" xfId="14898"/>
    <cellStyle name="千位分隔 2 10 51" xfId="14899"/>
    <cellStyle name="千位分隔 2 10 52" xfId="14900"/>
    <cellStyle name="千位分隔 2 10 53" xfId="14901"/>
    <cellStyle name="千位分隔 2 10 54" xfId="14902"/>
    <cellStyle name="千位分隔 2 10 55" xfId="14903"/>
    <cellStyle name="千位分隔 2 10 56" xfId="14904"/>
    <cellStyle name="千位分隔 2 10 57" xfId="14905"/>
    <cellStyle name="千位分隔 2 10 58" xfId="14906"/>
    <cellStyle name="千位分隔 2 10 59" xfId="14907"/>
    <cellStyle name="千位分隔 2 10 6" xfId="14908"/>
    <cellStyle name="千位分隔 2 10 60" xfId="14909"/>
    <cellStyle name="千位分隔 2 10 61" xfId="14910"/>
    <cellStyle name="千位分隔 2 10 62" xfId="14911"/>
    <cellStyle name="千位分隔 2 10 63" xfId="14912"/>
    <cellStyle name="千位分隔 2 10 64" xfId="14913"/>
    <cellStyle name="千位分隔 2 10 65" xfId="14914"/>
    <cellStyle name="千位分隔 2 10 66" xfId="14915"/>
    <cellStyle name="千位分隔 2 10 67" xfId="14916"/>
    <cellStyle name="千位分隔 2 10 68" xfId="14917"/>
    <cellStyle name="千位分隔 2 10 69" xfId="14918"/>
    <cellStyle name="千位分隔 2 10 7" xfId="14919"/>
    <cellStyle name="千位分隔 2 10 70" xfId="14920"/>
    <cellStyle name="千位分隔 2 10 71" xfId="14921"/>
    <cellStyle name="千位分隔 2 10 72" xfId="14922"/>
    <cellStyle name="千位分隔 2 10 73" xfId="14923"/>
    <cellStyle name="千位分隔 2 10 74" xfId="14924"/>
    <cellStyle name="千位分隔 2 10 75" xfId="14925"/>
    <cellStyle name="千位分隔 2 10 76" xfId="14926"/>
    <cellStyle name="千位分隔 2 10 77" xfId="14927"/>
    <cellStyle name="千位分隔 2 10 78" xfId="14928"/>
    <cellStyle name="千位分隔 2 10 79" xfId="14929"/>
    <cellStyle name="千位分隔 2 10 8" xfId="14930"/>
    <cellStyle name="千位分隔 2 10 80" xfId="14931"/>
    <cellStyle name="千位分隔 2 10 9" xfId="14932"/>
    <cellStyle name="千位分隔 2 11" xfId="14933"/>
    <cellStyle name="千位分隔 2 11 10" xfId="14934"/>
    <cellStyle name="千位分隔 2 11 11" xfId="14935"/>
    <cellStyle name="千位分隔 2 11 12" xfId="14936"/>
    <cellStyle name="千位分隔 2 11 13" xfId="14937"/>
    <cellStyle name="千位分隔 2 11 14" xfId="14938"/>
    <cellStyle name="千位分隔 2 11 15" xfId="14939"/>
    <cellStyle name="千位分隔 2 11 16" xfId="14940"/>
    <cellStyle name="千位分隔 2 11 17" xfId="14941"/>
    <cellStyle name="千位分隔 2 11 18" xfId="14942"/>
    <cellStyle name="千位分隔 2 11 19" xfId="14943"/>
    <cellStyle name="千位分隔 2 11 2" xfId="14944"/>
    <cellStyle name="千位分隔 2 11 20" xfId="14945"/>
    <cellStyle name="千位分隔 2 11 21" xfId="14946"/>
    <cellStyle name="千位分隔 2 11 22" xfId="14947"/>
    <cellStyle name="千位分隔 2 11 23" xfId="14948"/>
    <cellStyle name="千位分隔 2 11 24" xfId="14949"/>
    <cellStyle name="千位分隔 2 11 25" xfId="14950"/>
    <cellStyle name="千位分隔 2 11 26" xfId="14951"/>
    <cellStyle name="千位分隔 2 11 27" xfId="14952"/>
    <cellStyle name="千位分隔 2 11 28" xfId="14953"/>
    <cellStyle name="千位分隔 2 11 29" xfId="14954"/>
    <cellStyle name="千位分隔 2 11 3" xfId="14955"/>
    <cellStyle name="千位分隔 2 11 30" xfId="14956"/>
    <cellStyle name="千位分隔 2 11 31" xfId="14957"/>
    <cellStyle name="千位分隔 2 11 32" xfId="14958"/>
    <cellStyle name="千位分隔 2 11 33" xfId="14959"/>
    <cellStyle name="千位分隔 2 11 34" xfId="14960"/>
    <cellStyle name="千位分隔 2 11 35" xfId="14961"/>
    <cellStyle name="千位分隔 2 11 36" xfId="14962"/>
    <cellStyle name="千位分隔 2 11 37" xfId="14963"/>
    <cellStyle name="千位分隔 2 11 38" xfId="14964"/>
    <cellStyle name="千位分隔 2 11 39" xfId="14965"/>
    <cellStyle name="千位分隔 2 11 4" xfId="14966"/>
    <cellStyle name="千位分隔 2 11 40" xfId="14967"/>
    <cellStyle name="千位分隔 2 11 41" xfId="14968"/>
    <cellStyle name="千位分隔 2 11 42" xfId="14969"/>
    <cellStyle name="千位分隔 2 11 43" xfId="14970"/>
    <cellStyle name="千位分隔 2 11 44" xfId="14971"/>
    <cellStyle name="千位分隔 2 11 45" xfId="14972"/>
    <cellStyle name="千位分隔 2 11 46" xfId="14973"/>
    <cellStyle name="千位分隔 2 11 47" xfId="14974"/>
    <cellStyle name="千位分隔 2 11 48" xfId="14975"/>
    <cellStyle name="千位分隔 2 11 49" xfId="14976"/>
    <cellStyle name="千位分隔 2 11 5" xfId="14977"/>
    <cellStyle name="千位分隔 2 11 50" xfId="14978"/>
    <cellStyle name="千位分隔 2 11 51" xfId="14979"/>
    <cellStyle name="千位分隔 2 11 52" xfId="14980"/>
    <cellStyle name="千位分隔 2 11 53" xfId="14981"/>
    <cellStyle name="千位分隔 2 11 54" xfId="14982"/>
    <cellStyle name="千位分隔 2 11 55" xfId="14983"/>
    <cellStyle name="千位分隔 2 11 56" xfId="14984"/>
    <cellStyle name="千位分隔 2 11 57" xfId="14985"/>
    <cellStyle name="千位分隔 2 11 58" xfId="14986"/>
    <cellStyle name="千位分隔 2 11 59" xfId="14987"/>
    <cellStyle name="千位分隔 2 11 6" xfId="14988"/>
    <cellStyle name="千位分隔 2 11 60" xfId="14989"/>
    <cellStyle name="千位分隔 2 11 61" xfId="14990"/>
    <cellStyle name="千位分隔 2 11 62" xfId="14991"/>
    <cellStyle name="千位分隔 2 11 63" xfId="14992"/>
    <cellStyle name="千位分隔 2 11 64" xfId="14993"/>
    <cellStyle name="千位分隔 2 11 65" xfId="14994"/>
    <cellStyle name="千位分隔 2 11 66" xfId="14995"/>
    <cellStyle name="千位分隔 2 11 67" xfId="14996"/>
    <cellStyle name="千位分隔 2 11 68" xfId="14997"/>
    <cellStyle name="千位分隔 2 11 69" xfId="14998"/>
    <cellStyle name="千位分隔 2 11 7" xfId="14999"/>
    <cellStyle name="千位分隔 2 11 70" xfId="15000"/>
    <cellStyle name="千位分隔 2 11 71" xfId="15001"/>
    <cellStyle name="千位分隔 2 11 72" xfId="15002"/>
    <cellStyle name="千位分隔 2 11 73" xfId="15003"/>
    <cellStyle name="千位分隔 2 11 74" xfId="15004"/>
    <cellStyle name="千位分隔 2 11 75" xfId="15005"/>
    <cellStyle name="千位分隔 2 11 76" xfId="15006"/>
    <cellStyle name="千位分隔 2 11 77" xfId="15007"/>
    <cellStyle name="千位分隔 2 11 78" xfId="15008"/>
    <cellStyle name="千位分隔 2 11 79" xfId="15009"/>
    <cellStyle name="千位分隔 2 11 8" xfId="15010"/>
    <cellStyle name="千位分隔 2 11 80" xfId="15011"/>
    <cellStyle name="千位分隔 2 11 9" xfId="15012"/>
    <cellStyle name="千位分隔 2 12" xfId="15013"/>
    <cellStyle name="千位分隔 2 12 10" xfId="15014"/>
    <cellStyle name="千位分隔 2 12 11" xfId="15015"/>
    <cellStyle name="千位分隔 2 12 12" xfId="15016"/>
    <cellStyle name="千位分隔 2 12 13" xfId="15017"/>
    <cellStyle name="千位分隔 2 12 14" xfId="15018"/>
    <cellStyle name="千位分隔 2 12 15" xfId="15019"/>
    <cellStyle name="千位分隔 2 12 16" xfId="15020"/>
    <cellStyle name="千位分隔 2 12 17" xfId="15021"/>
    <cellStyle name="千位分隔 2 12 18" xfId="15022"/>
    <cellStyle name="千位分隔 2 12 19" xfId="15023"/>
    <cellStyle name="千位分隔 2 12 2" xfId="15024"/>
    <cellStyle name="千位分隔 2 12 20" xfId="15025"/>
    <cellStyle name="千位分隔 2 12 21" xfId="15026"/>
    <cellStyle name="千位分隔 2 12 22" xfId="15027"/>
    <cellStyle name="千位分隔 2 12 23" xfId="15028"/>
    <cellStyle name="千位分隔 2 12 24" xfId="15029"/>
    <cellStyle name="千位分隔 2 12 25" xfId="15030"/>
    <cellStyle name="千位分隔 2 12 26" xfId="15031"/>
    <cellStyle name="千位分隔 2 12 27" xfId="15032"/>
    <cellStyle name="千位分隔 2 12 28" xfId="15033"/>
    <cellStyle name="千位分隔 2 12 29" xfId="15034"/>
    <cellStyle name="千位分隔 2 12 3" xfId="15035"/>
    <cellStyle name="千位分隔 2 12 30" xfId="15036"/>
    <cellStyle name="千位分隔 2 12 31" xfId="15037"/>
    <cellStyle name="千位分隔 2 12 32" xfId="15038"/>
    <cellStyle name="千位分隔 2 12 33" xfId="15039"/>
    <cellStyle name="千位分隔 2 12 34" xfId="15040"/>
    <cellStyle name="千位分隔 2 12 35" xfId="15041"/>
    <cellStyle name="千位分隔 2 12 36" xfId="15042"/>
    <cellStyle name="千位分隔 2 12 37" xfId="15043"/>
    <cellStyle name="千位分隔 2 12 38" xfId="15044"/>
    <cellStyle name="千位分隔 2 12 39" xfId="15045"/>
    <cellStyle name="千位分隔 2 12 4" xfId="15046"/>
    <cellStyle name="千位分隔 2 12 40" xfId="15047"/>
    <cellStyle name="千位分隔 2 12 41" xfId="15048"/>
    <cellStyle name="千位分隔 2 12 42" xfId="15049"/>
    <cellStyle name="千位分隔 2 12 43" xfId="15050"/>
    <cellStyle name="千位分隔 2 12 44" xfId="15051"/>
    <cellStyle name="千位分隔 2 12 45" xfId="15052"/>
    <cellStyle name="千位分隔 2 12 46" xfId="15053"/>
    <cellStyle name="千位分隔 2 12 47" xfId="15054"/>
    <cellStyle name="千位分隔 2 12 48" xfId="15055"/>
    <cellStyle name="千位分隔 2 12 49" xfId="15056"/>
    <cellStyle name="千位分隔 2 12 5" xfId="15057"/>
    <cellStyle name="千位分隔 2 12 50" xfId="15058"/>
    <cellStyle name="千位分隔 2 12 51" xfId="15059"/>
    <cellStyle name="千位分隔 2 12 52" xfId="15060"/>
    <cellStyle name="千位分隔 2 12 53" xfId="15061"/>
    <cellStyle name="千位分隔 2 12 54" xfId="15062"/>
    <cellStyle name="千位分隔 2 12 55" xfId="15063"/>
    <cellStyle name="千位分隔 2 12 56" xfId="15064"/>
    <cellStyle name="千位分隔 2 12 57" xfId="15065"/>
    <cellStyle name="千位分隔 2 12 58" xfId="15066"/>
    <cellStyle name="千位分隔 2 12 59" xfId="15067"/>
    <cellStyle name="千位分隔 2 12 6" xfId="15068"/>
    <cellStyle name="千位分隔 2 12 60" xfId="15069"/>
    <cellStyle name="千位分隔 2 12 61" xfId="15070"/>
    <cellStyle name="千位分隔 2 12 62" xfId="15071"/>
    <cellStyle name="千位分隔 2 12 63" xfId="15072"/>
    <cellStyle name="千位分隔 2 12 64" xfId="15073"/>
    <cellStyle name="千位分隔 2 12 65" xfId="15074"/>
    <cellStyle name="千位分隔 2 12 66" xfId="15075"/>
    <cellStyle name="千位分隔 2 12 67" xfId="15076"/>
    <cellStyle name="千位分隔 2 12 68" xfId="15077"/>
    <cellStyle name="千位分隔 2 12 69" xfId="15078"/>
    <cellStyle name="千位分隔 2 12 7" xfId="15079"/>
    <cellStyle name="千位分隔 2 12 70" xfId="15080"/>
    <cellStyle name="千位分隔 2 12 71" xfId="15081"/>
    <cellStyle name="千位分隔 2 12 72" xfId="15082"/>
    <cellStyle name="千位分隔 2 12 73" xfId="15083"/>
    <cellStyle name="千位分隔 2 12 74" xfId="15084"/>
    <cellStyle name="千位分隔 2 12 75" xfId="15085"/>
    <cellStyle name="千位分隔 2 12 76" xfId="15086"/>
    <cellStyle name="千位分隔 2 12 77" xfId="15087"/>
    <cellStyle name="千位分隔 2 12 78" xfId="15088"/>
    <cellStyle name="千位分隔 2 12 79" xfId="15089"/>
    <cellStyle name="千位分隔 2 12 8" xfId="15090"/>
    <cellStyle name="千位分隔 2 12 80" xfId="15091"/>
    <cellStyle name="千位分隔 2 12 9" xfId="15092"/>
    <cellStyle name="千位分隔 2 13" xfId="15093"/>
    <cellStyle name="千位分隔 2 13 10" xfId="15094"/>
    <cellStyle name="千位分隔 2 13 11" xfId="15095"/>
    <cellStyle name="千位分隔 2 13 12" xfId="15096"/>
    <cellStyle name="千位分隔 2 13 13" xfId="15097"/>
    <cellStyle name="千位分隔 2 13 14" xfId="15098"/>
    <cellStyle name="千位分隔 2 13 15" xfId="15099"/>
    <cellStyle name="千位分隔 2 13 16" xfId="15100"/>
    <cellStyle name="千位分隔 2 13 17" xfId="15101"/>
    <cellStyle name="千位分隔 2 13 18" xfId="15102"/>
    <cellStyle name="千位分隔 2 13 19" xfId="15103"/>
    <cellStyle name="千位分隔 2 13 2" xfId="15104"/>
    <cellStyle name="千位分隔 2 13 20" xfId="15105"/>
    <cellStyle name="千位分隔 2 13 21" xfId="15106"/>
    <cellStyle name="千位分隔 2 13 22" xfId="15107"/>
    <cellStyle name="千位分隔 2 13 23" xfId="15108"/>
    <cellStyle name="千位分隔 2 13 24" xfId="15109"/>
    <cellStyle name="千位分隔 2 13 25" xfId="15110"/>
    <cellStyle name="千位分隔 2 13 26" xfId="15111"/>
    <cellStyle name="千位分隔 2 13 27" xfId="15112"/>
    <cellStyle name="千位分隔 2 13 28" xfId="15113"/>
    <cellStyle name="千位分隔 2 13 29" xfId="15114"/>
    <cellStyle name="千位分隔 2 13 3" xfId="15115"/>
    <cellStyle name="千位分隔 2 13 30" xfId="15116"/>
    <cellStyle name="千位分隔 2 13 31" xfId="15117"/>
    <cellStyle name="千位分隔 2 13 32" xfId="15118"/>
    <cellStyle name="千位分隔 2 13 33" xfId="15119"/>
    <cellStyle name="千位分隔 2 13 34" xfId="15120"/>
    <cellStyle name="千位分隔 2 13 35" xfId="15121"/>
    <cellStyle name="千位分隔 2 13 36" xfId="15122"/>
    <cellStyle name="千位分隔 2 13 37" xfId="15123"/>
    <cellStyle name="千位分隔 2 13 38" xfId="15124"/>
    <cellStyle name="千位分隔 2 13 39" xfId="15125"/>
    <cellStyle name="千位分隔 2 13 4" xfId="15126"/>
    <cellStyle name="千位分隔 2 13 40" xfId="15127"/>
    <cellStyle name="千位分隔 2 13 41" xfId="15128"/>
    <cellStyle name="千位分隔 2 13 42" xfId="15129"/>
    <cellStyle name="千位分隔 2 13 43" xfId="15130"/>
    <cellStyle name="千位分隔 2 13 44" xfId="15131"/>
    <cellStyle name="千位分隔 2 13 45" xfId="15132"/>
    <cellStyle name="千位分隔 2 13 46" xfId="15133"/>
    <cellStyle name="千位分隔 2 13 47" xfId="15134"/>
    <cellStyle name="千位分隔 2 13 48" xfId="15135"/>
    <cellStyle name="千位分隔 2 13 49" xfId="15136"/>
    <cellStyle name="千位分隔 2 13 5" xfId="15137"/>
    <cellStyle name="千位分隔 2 13 50" xfId="15138"/>
    <cellStyle name="千位分隔 2 13 51" xfId="15139"/>
    <cellStyle name="千位分隔 2 13 52" xfId="15140"/>
    <cellStyle name="千位分隔 2 13 53" xfId="15141"/>
    <cellStyle name="千位分隔 2 13 54" xfId="15142"/>
    <cellStyle name="千位分隔 2 13 55" xfId="15143"/>
    <cellStyle name="千位分隔 2 13 56" xfId="15144"/>
    <cellStyle name="千位分隔 2 13 57" xfId="15145"/>
    <cellStyle name="千位分隔 2 13 58" xfId="15146"/>
    <cellStyle name="千位分隔 2 13 59" xfId="15147"/>
    <cellStyle name="千位分隔 2 13 6" xfId="15148"/>
    <cellStyle name="千位分隔 2 13 60" xfId="15149"/>
    <cellStyle name="千位分隔 2 13 61" xfId="15150"/>
    <cellStyle name="千位分隔 2 13 62" xfId="15151"/>
    <cellStyle name="千位分隔 2 13 63" xfId="15152"/>
    <cellStyle name="千位分隔 2 13 64" xfId="15153"/>
    <cellStyle name="千位分隔 2 13 65" xfId="15154"/>
    <cellStyle name="千位分隔 2 13 66" xfId="15155"/>
    <cellStyle name="千位分隔 2 13 67" xfId="15156"/>
    <cellStyle name="千位分隔 2 13 68" xfId="15157"/>
    <cellStyle name="千位分隔 2 13 69" xfId="15158"/>
    <cellStyle name="千位分隔 2 13 7" xfId="15159"/>
    <cellStyle name="千位分隔 2 13 70" xfId="15160"/>
    <cellStyle name="千位分隔 2 13 71" xfId="15161"/>
    <cellStyle name="千位分隔 2 13 72" xfId="15162"/>
    <cellStyle name="千位分隔 2 13 73" xfId="15163"/>
    <cellStyle name="千位分隔 2 13 74" xfId="15164"/>
    <cellStyle name="千位分隔 2 13 75" xfId="15165"/>
    <cellStyle name="千位分隔 2 13 76" xfId="15166"/>
    <cellStyle name="千位分隔 2 13 77" xfId="15167"/>
    <cellStyle name="千位分隔 2 13 78" xfId="15168"/>
    <cellStyle name="千位分隔 2 13 79" xfId="15169"/>
    <cellStyle name="千位分隔 2 13 8" xfId="15170"/>
    <cellStyle name="千位分隔 2 13 80" xfId="15171"/>
    <cellStyle name="千位分隔 2 13 9" xfId="15172"/>
    <cellStyle name="千位分隔 2 14" xfId="15173"/>
    <cellStyle name="千位分隔 2 14 10" xfId="15174"/>
    <cellStyle name="千位分隔 2 14 11" xfId="15175"/>
    <cellStyle name="千位分隔 2 14 12" xfId="15176"/>
    <cellStyle name="千位分隔 2 14 13" xfId="15177"/>
    <cellStyle name="千位分隔 2 14 14" xfId="15178"/>
    <cellStyle name="千位分隔 2 14 15" xfId="15179"/>
    <cellStyle name="千位分隔 2 14 16" xfId="15180"/>
    <cellStyle name="千位分隔 2 14 17" xfId="15181"/>
    <cellStyle name="千位分隔 2 14 18" xfId="15182"/>
    <cellStyle name="千位分隔 2 14 19" xfId="15183"/>
    <cellStyle name="千位分隔 2 14 2" xfId="15184"/>
    <cellStyle name="千位分隔 2 14 20" xfId="15185"/>
    <cellStyle name="千位分隔 2 14 21" xfId="15186"/>
    <cellStyle name="千位分隔 2 14 22" xfId="15187"/>
    <cellStyle name="千位分隔 2 14 23" xfId="15188"/>
    <cellStyle name="千位分隔 2 14 24" xfId="15189"/>
    <cellStyle name="千位分隔 2 14 25" xfId="15190"/>
    <cellStyle name="千位分隔 2 14 26" xfId="15191"/>
    <cellStyle name="千位分隔 2 14 27" xfId="15192"/>
    <cellStyle name="千位分隔 2 14 28" xfId="15193"/>
    <cellStyle name="千位分隔 2 14 29" xfId="15194"/>
    <cellStyle name="千位分隔 2 14 3" xfId="15195"/>
    <cellStyle name="千位分隔 2 14 30" xfId="15196"/>
    <cellStyle name="千位分隔 2 14 31" xfId="15197"/>
    <cellStyle name="千位分隔 2 14 32" xfId="15198"/>
    <cellStyle name="千位分隔 2 14 33" xfId="15199"/>
    <cellStyle name="千位分隔 2 14 34" xfId="15200"/>
    <cellStyle name="千位分隔 2 14 35" xfId="15201"/>
    <cellStyle name="千位分隔 2 14 36" xfId="15202"/>
    <cellStyle name="千位分隔 2 14 37" xfId="15203"/>
    <cellStyle name="千位分隔 2 14 38" xfId="15204"/>
    <cellStyle name="千位分隔 2 14 39" xfId="15205"/>
    <cellStyle name="千位分隔 2 14 4" xfId="15206"/>
    <cellStyle name="千位分隔 2 14 40" xfId="15207"/>
    <cellStyle name="千位分隔 2 14 41" xfId="15208"/>
    <cellStyle name="千位分隔 2 14 42" xfId="15209"/>
    <cellStyle name="千位分隔 2 14 43" xfId="15210"/>
    <cellStyle name="千位分隔 2 14 44" xfId="15211"/>
    <cellStyle name="千位分隔 2 14 45" xfId="15212"/>
    <cellStyle name="千位分隔 2 14 46" xfId="15213"/>
    <cellStyle name="千位分隔 2 14 47" xfId="15214"/>
    <cellStyle name="千位分隔 2 14 48" xfId="15215"/>
    <cellStyle name="千位分隔 2 14 49" xfId="15216"/>
    <cellStyle name="千位分隔 2 14 5" xfId="15217"/>
    <cellStyle name="千位分隔 2 14 50" xfId="15218"/>
    <cellStyle name="千位分隔 2 14 51" xfId="15219"/>
    <cellStyle name="千位分隔 2 14 52" xfId="15220"/>
    <cellStyle name="千位分隔 2 14 53" xfId="15221"/>
    <cellStyle name="千位分隔 2 14 54" xfId="15222"/>
    <cellStyle name="千位分隔 2 14 55" xfId="15223"/>
    <cellStyle name="千位分隔 2 14 56" xfId="15224"/>
    <cellStyle name="千位分隔 2 14 57" xfId="15225"/>
    <cellStyle name="千位分隔 2 14 58" xfId="15226"/>
    <cellStyle name="千位分隔 2 14 59" xfId="15227"/>
    <cellStyle name="千位分隔 2 14 6" xfId="15228"/>
    <cellStyle name="千位分隔 2 14 60" xfId="15229"/>
    <cellStyle name="千位分隔 2 14 61" xfId="15230"/>
    <cellStyle name="千位分隔 2 14 62" xfId="15231"/>
    <cellStyle name="千位分隔 2 14 63" xfId="15232"/>
    <cellStyle name="千位分隔 2 14 64" xfId="15233"/>
    <cellStyle name="千位分隔 2 14 65" xfId="15234"/>
    <cellStyle name="千位分隔 2 14 66" xfId="15235"/>
    <cellStyle name="千位分隔 2 14 67" xfId="15236"/>
    <cellStyle name="千位分隔 2 14 68" xfId="15237"/>
    <cellStyle name="千位分隔 2 14 69" xfId="15238"/>
    <cellStyle name="千位分隔 2 14 7" xfId="15239"/>
    <cellStyle name="千位分隔 2 14 70" xfId="15240"/>
    <cellStyle name="千位分隔 2 14 71" xfId="15241"/>
    <cellStyle name="千位分隔 2 14 72" xfId="15242"/>
    <cellStyle name="千位分隔 2 14 73" xfId="15243"/>
    <cellStyle name="千位分隔 2 14 74" xfId="15244"/>
    <cellStyle name="千位分隔 2 14 75" xfId="15245"/>
    <cellStyle name="千位分隔 2 14 76" xfId="15246"/>
    <cellStyle name="千位分隔 2 14 77" xfId="15247"/>
    <cellStyle name="千位分隔 2 14 78" xfId="15248"/>
    <cellStyle name="千位分隔 2 14 79" xfId="15249"/>
    <cellStyle name="千位分隔 2 14 8" xfId="15250"/>
    <cellStyle name="千位分隔 2 14 80" xfId="15251"/>
    <cellStyle name="千位分隔 2 14 9" xfId="15252"/>
    <cellStyle name="千位分隔 2 15" xfId="15253"/>
    <cellStyle name="千位分隔 2 15 10" xfId="15254"/>
    <cellStyle name="千位分隔 2 15 11" xfId="15255"/>
    <cellStyle name="千位分隔 2 15 12" xfId="15256"/>
    <cellStyle name="千位分隔 2 15 13" xfId="15257"/>
    <cellStyle name="千位分隔 2 15 14" xfId="15258"/>
    <cellStyle name="千位分隔 2 15 15" xfId="15259"/>
    <cellStyle name="千位分隔 2 15 16" xfId="15260"/>
    <cellStyle name="千位分隔 2 15 17" xfId="15261"/>
    <cellStyle name="千位分隔 2 15 18" xfId="15262"/>
    <cellStyle name="千位分隔 2 15 19" xfId="15263"/>
    <cellStyle name="千位分隔 2 15 2" xfId="15264"/>
    <cellStyle name="千位分隔 2 15 20" xfId="15265"/>
    <cellStyle name="千位分隔 2 15 21" xfId="15266"/>
    <cellStyle name="千位分隔 2 15 22" xfId="15267"/>
    <cellStyle name="千位分隔 2 15 23" xfId="15268"/>
    <cellStyle name="千位分隔 2 15 24" xfId="15269"/>
    <cellStyle name="千位分隔 2 15 25" xfId="15270"/>
    <cellStyle name="千位分隔 2 15 26" xfId="15271"/>
    <cellStyle name="千位分隔 2 15 27" xfId="15272"/>
    <cellStyle name="千位分隔 2 15 28" xfId="15273"/>
    <cellStyle name="千位分隔 2 15 29" xfId="15274"/>
    <cellStyle name="千位分隔 2 15 3" xfId="15275"/>
    <cellStyle name="千位分隔 2 15 30" xfId="15276"/>
    <cellStyle name="千位分隔 2 15 31" xfId="15277"/>
    <cellStyle name="千位分隔 2 15 32" xfId="15278"/>
    <cellStyle name="千位分隔 2 15 33" xfId="15279"/>
    <cellStyle name="千位分隔 2 15 34" xfId="15280"/>
    <cellStyle name="千位分隔 2 15 35" xfId="15281"/>
    <cellStyle name="千位分隔 2 15 36" xfId="15282"/>
    <cellStyle name="千位分隔 2 15 37" xfId="15283"/>
    <cellStyle name="千位分隔 2 15 38" xfId="15284"/>
    <cellStyle name="千位分隔 2 15 39" xfId="15285"/>
    <cellStyle name="千位分隔 2 15 4" xfId="15286"/>
    <cellStyle name="千位分隔 2 15 40" xfId="15287"/>
    <cellStyle name="千位分隔 2 15 41" xfId="15288"/>
    <cellStyle name="千位分隔 2 15 42" xfId="15289"/>
    <cellStyle name="千位分隔 2 15 43" xfId="15290"/>
    <cellStyle name="千位分隔 2 15 44" xfId="15291"/>
    <cellStyle name="千位分隔 2 15 45" xfId="15292"/>
    <cellStyle name="千位分隔 2 15 46" xfId="15293"/>
    <cellStyle name="千位分隔 2 15 47" xfId="15294"/>
    <cellStyle name="千位分隔 2 15 48" xfId="15295"/>
    <cellStyle name="千位分隔 2 15 49" xfId="15296"/>
    <cellStyle name="千位分隔 2 15 5" xfId="15297"/>
    <cellStyle name="千位分隔 2 15 50" xfId="15298"/>
    <cellStyle name="千位分隔 2 15 51" xfId="15299"/>
    <cellStyle name="千位分隔 2 15 52" xfId="15300"/>
    <cellStyle name="千位分隔 2 15 53" xfId="15301"/>
    <cellStyle name="千位分隔 2 15 54" xfId="15302"/>
    <cellStyle name="千位分隔 2 15 55" xfId="15303"/>
    <cellStyle name="千位分隔 2 15 56" xfId="15304"/>
    <cellStyle name="千位分隔 2 15 57" xfId="15305"/>
    <cellStyle name="千位分隔 2 15 58" xfId="15306"/>
    <cellStyle name="千位分隔 2 15 59" xfId="15307"/>
    <cellStyle name="千位分隔 2 15 6" xfId="15308"/>
    <cellStyle name="千位分隔 2 15 60" xfId="15309"/>
    <cellStyle name="千位分隔 2 15 61" xfId="15310"/>
    <cellStyle name="千位分隔 2 15 62" xfId="15311"/>
    <cellStyle name="千位分隔 2 15 63" xfId="15312"/>
    <cellStyle name="千位分隔 2 15 64" xfId="15313"/>
    <cellStyle name="千位分隔 2 15 65" xfId="15314"/>
    <cellStyle name="千位分隔 2 15 66" xfId="15315"/>
    <cellStyle name="千位分隔 2 15 67" xfId="15316"/>
    <cellStyle name="千位分隔 2 15 68" xfId="15317"/>
    <cellStyle name="千位分隔 2 15 69" xfId="15318"/>
    <cellStyle name="千位分隔 2 15 7" xfId="15319"/>
    <cellStyle name="千位分隔 2 15 70" xfId="15320"/>
    <cellStyle name="千位分隔 2 15 71" xfId="15321"/>
    <cellStyle name="千位分隔 2 15 72" xfId="15322"/>
    <cellStyle name="千位分隔 2 15 73" xfId="15323"/>
    <cellStyle name="千位分隔 2 15 74" xfId="15324"/>
    <cellStyle name="千位分隔 2 15 75" xfId="15325"/>
    <cellStyle name="千位分隔 2 15 76" xfId="15326"/>
    <cellStyle name="千位分隔 2 15 77" xfId="15327"/>
    <cellStyle name="千位分隔 2 15 78" xfId="15328"/>
    <cellStyle name="千位分隔 2 15 79" xfId="15329"/>
    <cellStyle name="千位分隔 2 15 8" xfId="15330"/>
    <cellStyle name="千位分隔 2 15 80" xfId="15331"/>
    <cellStyle name="千位分隔 2 15 9" xfId="15332"/>
    <cellStyle name="千位分隔 2 16" xfId="15333"/>
    <cellStyle name="千位分隔 2 16 10" xfId="15334"/>
    <cellStyle name="千位分隔 2 16 11" xfId="15335"/>
    <cellStyle name="千位分隔 2 16 12" xfId="15336"/>
    <cellStyle name="千位分隔 2 16 13" xfId="15337"/>
    <cellStyle name="千位分隔 2 16 14" xfId="15338"/>
    <cellStyle name="千位分隔 2 16 15" xfId="15339"/>
    <cellStyle name="千位分隔 2 16 16" xfId="15340"/>
    <cellStyle name="千位分隔 2 16 17" xfId="15341"/>
    <cellStyle name="千位分隔 2 16 18" xfId="15342"/>
    <cellStyle name="千位分隔 2 16 19" xfId="15343"/>
    <cellStyle name="千位分隔 2 16 2" xfId="15344"/>
    <cellStyle name="千位分隔 2 16 20" xfId="15345"/>
    <cellStyle name="千位分隔 2 16 21" xfId="15346"/>
    <cellStyle name="千位分隔 2 16 22" xfId="15347"/>
    <cellStyle name="千位分隔 2 16 23" xfId="15348"/>
    <cellStyle name="千位分隔 2 16 24" xfId="15349"/>
    <cellStyle name="千位分隔 2 16 25" xfId="15350"/>
    <cellStyle name="千位分隔 2 16 26" xfId="15351"/>
    <cellStyle name="千位分隔 2 16 27" xfId="15352"/>
    <cellStyle name="千位分隔 2 16 28" xfId="15353"/>
    <cellStyle name="千位分隔 2 16 29" xfId="15354"/>
    <cellStyle name="千位分隔 2 16 3" xfId="15355"/>
    <cellStyle name="千位分隔 2 16 30" xfId="15356"/>
    <cellStyle name="千位分隔 2 16 31" xfId="15357"/>
    <cellStyle name="千位分隔 2 16 32" xfId="15358"/>
    <cellStyle name="千位分隔 2 16 33" xfId="15359"/>
    <cellStyle name="千位分隔 2 16 34" xfId="15360"/>
    <cellStyle name="千位分隔 2 16 35" xfId="15361"/>
    <cellStyle name="千位分隔 2 16 36" xfId="15362"/>
    <cellStyle name="千位分隔 2 16 37" xfId="15363"/>
    <cellStyle name="千位分隔 2 16 38" xfId="15364"/>
    <cellStyle name="千位分隔 2 16 39" xfId="15365"/>
    <cellStyle name="千位分隔 2 16 4" xfId="15366"/>
    <cellStyle name="千位分隔 2 16 40" xfId="15367"/>
    <cellStyle name="千位分隔 2 16 41" xfId="15368"/>
    <cellStyle name="千位分隔 2 16 42" xfId="15369"/>
    <cellStyle name="千位分隔 2 16 43" xfId="15370"/>
    <cellStyle name="千位分隔 2 16 44" xfId="15371"/>
    <cellStyle name="千位分隔 2 16 45" xfId="15372"/>
    <cellStyle name="千位分隔 2 16 46" xfId="15373"/>
    <cellStyle name="千位分隔 2 16 47" xfId="15374"/>
    <cellStyle name="千位分隔 2 16 48" xfId="15375"/>
    <cellStyle name="千位分隔 2 16 49" xfId="15376"/>
    <cellStyle name="千位分隔 2 16 5" xfId="15377"/>
    <cellStyle name="千位分隔 2 16 50" xfId="15378"/>
    <cellStyle name="千位分隔 2 16 51" xfId="15379"/>
    <cellStyle name="千位分隔 2 16 52" xfId="15380"/>
    <cellStyle name="千位分隔 2 16 53" xfId="15381"/>
    <cellStyle name="千位分隔 2 16 54" xfId="15382"/>
    <cellStyle name="千位分隔 2 16 55" xfId="15383"/>
    <cellStyle name="千位分隔 2 16 56" xfId="15384"/>
    <cellStyle name="千位分隔 2 16 57" xfId="15385"/>
    <cellStyle name="千位分隔 2 16 58" xfId="15386"/>
    <cellStyle name="千位分隔 2 16 59" xfId="15387"/>
    <cellStyle name="千位分隔 2 16 6" xfId="15388"/>
    <cellStyle name="千位分隔 2 16 60" xfId="15389"/>
    <cellStyle name="千位分隔 2 16 61" xfId="15390"/>
    <cellStyle name="千位分隔 2 16 62" xfId="15391"/>
    <cellStyle name="千位分隔 2 16 63" xfId="15392"/>
    <cellStyle name="千位分隔 2 16 64" xfId="15393"/>
    <cellStyle name="千位分隔 2 16 65" xfId="15394"/>
    <cellStyle name="千位分隔 2 16 66" xfId="15395"/>
    <cellStyle name="千位分隔 2 16 67" xfId="15396"/>
    <cellStyle name="千位分隔 2 16 68" xfId="15397"/>
    <cellStyle name="千位分隔 2 16 69" xfId="15398"/>
    <cellStyle name="千位分隔 2 16 7" xfId="15399"/>
    <cellStyle name="千位分隔 2 16 70" xfId="15400"/>
    <cellStyle name="千位分隔 2 16 71" xfId="15401"/>
    <cellStyle name="千位分隔 2 16 72" xfId="15402"/>
    <cellStyle name="千位分隔 2 16 73" xfId="15403"/>
    <cellStyle name="千位分隔 2 16 74" xfId="15404"/>
    <cellStyle name="千位分隔 2 16 75" xfId="15405"/>
    <cellStyle name="千位分隔 2 16 76" xfId="15406"/>
    <cellStyle name="千位分隔 2 16 77" xfId="15407"/>
    <cellStyle name="千位分隔 2 16 78" xfId="15408"/>
    <cellStyle name="千位分隔 2 16 79" xfId="15409"/>
    <cellStyle name="千位分隔 2 16 8" xfId="15410"/>
    <cellStyle name="千位分隔 2 16 80" xfId="15411"/>
    <cellStyle name="千位分隔 2 16 9" xfId="15412"/>
    <cellStyle name="千位分隔 2 17" xfId="15413"/>
    <cellStyle name="千位分隔 2 17 10" xfId="15414"/>
    <cellStyle name="千位分隔 2 17 11" xfId="15415"/>
    <cellStyle name="千位分隔 2 17 12" xfId="15416"/>
    <cellStyle name="千位分隔 2 17 13" xfId="15417"/>
    <cellStyle name="千位分隔 2 17 14" xfId="15418"/>
    <cellStyle name="千位分隔 2 17 15" xfId="15419"/>
    <cellStyle name="千位分隔 2 17 16" xfId="15420"/>
    <cellStyle name="千位分隔 2 17 17" xfId="15421"/>
    <cellStyle name="千位分隔 2 17 18" xfId="15422"/>
    <cellStyle name="千位分隔 2 17 19" xfId="15423"/>
    <cellStyle name="千位分隔 2 17 2" xfId="15424"/>
    <cellStyle name="千位分隔 2 17 20" xfId="15425"/>
    <cellStyle name="千位分隔 2 17 21" xfId="15426"/>
    <cellStyle name="千位分隔 2 17 22" xfId="15427"/>
    <cellStyle name="千位分隔 2 17 23" xfId="15428"/>
    <cellStyle name="千位分隔 2 17 24" xfId="15429"/>
    <cellStyle name="千位分隔 2 17 25" xfId="15430"/>
    <cellStyle name="千位分隔 2 17 26" xfId="15431"/>
    <cellStyle name="千位分隔 2 17 27" xfId="15432"/>
    <cellStyle name="千位分隔 2 17 28" xfId="15433"/>
    <cellStyle name="千位分隔 2 17 29" xfId="15434"/>
    <cellStyle name="千位分隔 2 17 3" xfId="15435"/>
    <cellStyle name="千位分隔 2 17 30" xfId="15436"/>
    <cellStyle name="千位分隔 2 17 31" xfId="15437"/>
    <cellStyle name="千位分隔 2 17 32" xfId="15438"/>
    <cellStyle name="千位分隔 2 17 33" xfId="15439"/>
    <cellStyle name="千位分隔 2 17 34" xfId="15440"/>
    <cellStyle name="千位分隔 2 17 35" xfId="15441"/>
    <cellStyle name="千位分隔 2 17 36" xfId="15442"/>
    <cellStyle name="千位分隔 2 17 37" xfId="15443"/>
    <cellStyle name="千位分隔 2 17 38" xfId="15444"/>
    <cellStyle name="千位分隔 2 17 39" xfId="15445"/>
    <cellStyle name="千位分隔 2 17 4" xfId="15446"/>
    <cellStyle name="千位分隔 2 17 40" xfId="15447"/>
    <cellStyle name="千位分隔 2 17 41" xfId="15448"/>
    <cellStyle name="千位分隔 2 17 42" xfId="15449"/>
    <cellStyle name="千位分隔 2 17 43" xfId="15450"/>
    <cellStyle name="千位分隔 2 17 44" xfId="15451"/>
    <cellStyle name="千位分隔 2 17 45" xfId="15452"/>
    <cellStyle name="千位分隔 2 17 46" xfId="15453"/>
    <cellStyle name="千位分隔 2 17 47" xfId="15454"/>
    <cellStyle name="千位分隔 2 17 48" xfId="15455"/>
    <cellStyle name="千位分隔 2 17 49" xfId="15456"/>
    <cellStyle name="千位分隔 2 17 5" xfId="15457"/>
    <cellStyle name="千位分隔 2 17 50" xfId="15458"/>
    <cellStyle name="千位分隔 2 17 51" xfId="15459"/>
    <cellStyle name="千位分隔 2 17 52" xfId="15460"/>
    <cellStyle name="千位分隔 2 17 53" xfId="15461"/>
    <cellStyle name="千位分隔 2 17 54" xfId="15462"/>
    <cellStyle name="千位分隔 2 17 55" xfId="15463"/>
    <cellStyle name="千位分隔 2 17 56" xfId="15464"/>
    <cellStyle name="千位分隔 2 17 57" xfId="15465"/>
    <cellStyle name="千位分隔 2 17 58" xfId="15466"/>
    <cellStyle name="千位分隔 2 17 59" xfId="15467"/>
    <cellStyle name="千位分隔 2 17 6" xfId="15468"/>
    <cellStyle name="千位分隔 2 17 60" xfId="15469"/>
    <cellStyle name="千位分隔 2 17 61" xfId="15470"/>
    <cellStyle name="千位分隔 2 17 62" xfId="15471"/>
    <cellStyle name="千位分隔 2 17 63" xfId="15472"/>
    <cellStyle name="千位分隔 2 17 64" xfId="15473"/>
    <cellStyle name="千位分隔 2 17 65" xfId="15474"/>
    <cellStyle name="千位分隔 2 17 66" xfId="15475"/>
    <cellStyle name="千位分隔 2 17 67" xfId="15476"/>
    <cellStyle name="千位分隔 2 17 68" xfId="15477"/>
    <cellStyle name="千位分隔 2 17 69" xfId="15478"/>
    <cellStyle name="千位分隔 2 17 7" xfId="15479"/>
    <cellStyle name="千位分隔 2 17 70" xfId="15480"/>
    <cellStyle name="千位分隔 2 17 71" xfId="15481"/>
    <cellStyle name="千位分隔 2 17 72" xfId="15482"/>
    <cellStyle name="千位分隔 2 17 73" xfId="15483"/>
    <cellStyle name="千位分隔 2 17 74" xfId="15484"/>
    <cellStyle name="千位分隔 2 17 75" xfId="15485"/>
    <cellStyle name="千位分隔 2 17 76" xfId="15486"/>
    <cellStyle name="千位分隔 2 17 77" xfId="15487"/>
    <cellStyle name="千位分隔 2 17 78" xfId="15488"/>
    <cellStyle name="千位分隔 2 17 79" xfId="15489"/>
    <cellStyle name="千位分隔 2 17 8" xfId="15490"/>
    <cellStyle name="千位分隔 2 17 80" xfId="15491"/>
    <cellStyle name="千位分隔 2 17 9" xfId="15492"/>
    <cellStyle name="千位分隔 2 18" xfId="15493"/>
    <cellStyle name="千位分隔 2 18 10" xfId="15494"/>
    <cellStyle name="千位分隔 2 18 11" xfId="15495"/>
    <cellStyle name="千位分隔 2 18 12" xfId="15496"/>
    <cellStyle name="千位分隔 2 18 13" xfId="15497"/>
    <cellStyle name="千位分隔 2 18 14" xfId="15498"/>
    <cellStyle name="千位分隔 2 18 15" xfId="15499"/>
    <cellStyle name="千位分隔 2 18 16" xfId="15500"/>
    <cellStyle name="千位分隔 2 18 17" xfId="15501"/>
    <cellStyle name="千位分隔 2 18 18" xfId="15502"/>
    <cellStyle name="千位分隔 2 18 19" xfId="15503"/>
    <cellStyle name="千位分隔 2 18 2" xfId="15504"/>
    <cellStyle name="千位分隔 2 18 20" xfId="15505"/>
    <cellStyle name="千位分隔 2 18 21" xfId="15506"/>
    <cellStyle name="千位分隔 2 18 22" xfId="15507"/>
    <cellStyle name="千位分隔 2 18 23" xfId="15508"/>
    <cellStyle name="千位分隔 2 18 24" xfId="15509"/>
    <cellStyle name="千位分隔 2 18 25" xfId="15510"/>
    <cellStyle name="千位分隔 2 18 26" xfId="15511"/>
    <cellStyle name="千位分隔 2 18 27" xfId="15512"/>
    <cellStyle name="千位分隔 2 18 28" xfId="15513"/>
    <cellStyle name="千位分隔 2 18 29" xfId="15514"/>
    <cellStyle name="千位分隔 2 18 3" xfId="15515"/>
    <cellStyle name="千位分隔 2 18 30" xfId="15516"/>
    <cellStyle name="千位分隔 2 18 31" xfId="15517"/>
    <cellStyle name="千位分隔 2 18 32" xfId="15518"/>
    <cellStyle name="千位分隔 2 18 33" xfId="15519"/>
    <cellStyle name="千位分隔 2 18 34" xfId="15520"/>
    <cellStyle name="千位分隔 2 18 35" xfId="15521"/>
    <cellStyle name="千位分隔 2 18 36" xfId="15522"/>
    <cellStyle name="千位分隔 2 18 37" xfId="15523"/>
    <cellStyle name="千位分隔 2 18 38" xfId="15524"/>
    <cellStyle name="千位分隔 2 18 39" xfId="15525"/>
    <cellStyle name="千位分隔 2 18 4" xfId="15526"/>
    <cellStyle name="千位分隔 2 18 40" xfId="15527"/>
    <cellStyle name="千位分隔 2 18 41" xfId="15528"/>
    <cellStyle name="千位分隔 2 18 42" xfId="15529"/>
    <cellStyle name="千位分隔 2 18 43" xfId="15530"/>
    <cellStyle name="千位分隔 2 18 44" xfId="15531"/>
    <cellStyle name="千位分隔 2 18 45" xfId="15532"/>
    <cellStyle name="千位分隔 2 18 46" xfId="15533"/>
    <cellStyle name="千位分隔 2 18 47" xfId="15534"/>
    <cellStyle name="千位分隔 2 18 48" xfId="15535"/>
    <cellStyle name="千位分隔 2 18 49" xfId="15536"/>
    <cellStyle name="千位分隔 2 18 5" xfId="15537"/>
    <cellStyle name="千位分隔 2 18 50" xfId="15538"/>
    <cellStyle name="千位分隔 2 18 51" xfId="15539"/>
    <cellStyle name="千位分隔 2 18 52" xfId="15540"/>
    <cellStyle name="千位分隔 2 18 53" xfId="15541"/>
    <cellStyle name="千位分隔 2 18 54" xfId="15542"/>
    <cellStyle name="千位分隔 2 18 55" xfId="15543"/>
    <cellStyle name="千位分隔 2 18 56" xfId="15544"/>
    <cellStyle name="千位分隔 2 18 57" xfId="15545"/>
    <cellStyle name="千位分隔 2 18 58" xfId="15546"/>
    <cellStyle name="千位分隔 2 18 59" xfId="15547"/>
    <cellStyle name="千位分隔 2 18 6" xfId="15548"/>
    <cellStyle name="千位分隔 2 18 60" xfId="15549"/>
    <cellStyle name="千位分隔 2 18 61" xfId="15550"/>
    <cellStyle name="千位分隔 2 18 62" xfId="15551"/>
    <cellStyle name="千位分隔 2 18 63" xfId="15552"/>
    <cellStyle name="千位分隔 2 18 64" xfId="15553"/>
    <cellStyle name="千位分隔 2 18 65" xfId="15554"/>
    <cellStyle name="千位分隔 2 18 66" xfId="15555"/>
    <cellStyle name="千位分隔 2 18 67" xfId="15556"/>
    <cellStyle name="千位分隔 2 18 68" xfId="15557"/>
    <cellStyle name="千位分隔 2 18 69" xfId="15558"/>
    <cellStyle name="千位分隔 2 18 7" xfId="15559"/>
    <cellStyle name="千位分隔 2 18 70" xfId="15560"/>
    <cellStyle name="千位分隔 2 18 71" xfId="15561"/>
    <cellStyle name="千位分隔 2 18 72" xfId="15562"/>
    <cellStyle name="千位分隔 2 18 73" xfId="15563"/>
    <cellStyle name="千位分隔 2 18 74" xfId="15564"/>
    <cellStyle name="千位分隔 2 18 75" xfId="15565"/>
    <cellStyle name="千位分隔 2 18 76" xfId="15566"/>
    <cellStyle name="千位分隔 2 18 77" xfId="15567"/>
    <cellStyle name="千位分隔 2 18 78" xfId="15568"/>
    <cellStyle name="千位分隔 2 18 79" xfId="15569"/>
    <cellStyle name="千位分隔 2 18 8" xfId="15570"/>
    <cellStyle name="千位分隔 2 18 80" xfId="15571"/>
    <cellStyle name="千位分隔 2 18 9" xfId="15572"/>
    <cellStyle name="千位分隔 2 19" xfId="15573"/>
    <cellStyle name="千位分隔 2 19 10" xfId="15574"/>
    <cellStyle name="千位分隔 2 19 11" xfId="15575"/>
    <cellStyle name="千位分隔 2 19 12" xfId="15576"/>
    <cellStyle name="千位分隔 2 19 13" xfId="15577"/>
    <cellStyle name="千位分隔 2 19 14" xfId="15578"/>
    <cellStyle name="千位分隔 2 19 15" xfId="15579"/>
    <cellStyle name="千位分隔 2 19 16" xfId="15580"/>
    <cellStyle name="千位分隔 2 19 17" xfId="15581"/>
    <cellStyle name="千位分隔 2 19 18" xfId="15582"/>
    <cellStyle name="千位分隔 2 19 19" xfId="15583"/>
    <cellStyle name="千位分隔 2 19 2" xfId="15584"/>
    <cellStyle name="千位分隔 2 19 20" xfId="15585"/>
    <cellStyle name="千位分隔 2 19 21" xfId="15586"/>
    <cellStyle name="千位分隔 2 19 22" xfId="15587"/>
    <cellStyle name="千位分隔 2 19 23" xfId="15588"/>
    <cellStyle name="千位分隔 2 19 24" xfId="15589"/>
    <cellStyle name="千位分隔 2 19 25" xfId="15590"/>
    <cellStyle name="千位分隔 2 19 26" xfId="15591"/>
    <cellStyle name="千位分隔 2 19 27" xfId="15592"/>
    <cellStyle name="千位分隔 2 19 28" xfId="15593"/>
    <cellStyle name="千位分隔 2 19 29" xfId="15594"/>
    <cellStyle name="千位分隔 2 19 3" xfId="15595"/>
    <cellStyle name="千位分隔 2 19 30" xfId="15596"/>
    <cellStyle name="千位分隔 2 19 31" xfId="15597"/>
    <cellStyle name="千位分隔 2 19 32" xfId="15598"/>
    <cellStyle name="千位分隔 2 19 33" xfId="15599"/>
    <cellStyle name="千位分隔 2 19 34" xfId="15600"/>
    <cellStyle name="千位分隔 2 19 35" xfId="15601"/>
    <cellStyle name="千位分隔 2 19 36" xfId="15602"/>
    <cellStyle name="千位分隔 2 19 37" xfId="15603"/>
    <cellStyle name="千位分隔 2 19 38" xfId="15604"/>
    <cellStyle name="千位分隔 2 19 39" xfId="15605"/>
    <cellStyle name="千位分隔 2 19 4" xfId="15606"/>
    <cellStyle name="千位分隔 2 19 40" xfId="15607"/>
    <cellStyle name="千位分隔 2 19 41" xfId="15608"/>
    <cellStyle name="千位分隔 2 19 42" xfId="15609"/>
    <cellStyle name="千位分隔 2 19 43" xfId="15610"/>
    <cellStyle name="千位分隔 2 19 44" xfId="15611"/>
    <cellStyle name="千位分隔 2 19 45" xfId="15612"/>
    <cellStyle name="千位分隔 2 19 46" xfId="15613"/>
    <cellStyle name="千位分隔 2 19 47" xfId="15614"/>
    <cellStyle name="千位分隔 2 19 48" xfId="15615"/>
    <cellStyle name="千位分隔 2 19 49" xfId="15616"/>
    <cellStyle name="千位分隔 2 19 5" xfId="15617"/>
    <cellStyle name="千位分隔 2 19 50" xfId="15618"/>
    <cellStyle name="千位分隔 2 19 51" xfId="15619"/>
    <cellStyle name="千位分隔 2 19 52" xfId="15620"/>
    <cellStyle name="千位分隔 2 19 53" xfId="15621"/>
    <cellStyle name="千位分隔 2 19 54" xfId="15622"/>
    <cellStyle name="千位分隔 2 19 55" xfId="15623"/>
    <cellStyle name="千位分隔 2 19 56" xfId="15624"/>
    <cellStyle name="千位分隔 2 19 57" xfId="15625"/>
    <cellStyle name="千位分隔 2 19 58" xfId="15626"/>
    <cellStyle name="千位分隔 2 19 59" xfId="15627"/>
    <cellStyle name="千位分隔 2 19 6" xfId="15628"/>
    <cellStyle name="千位分隔 2 19 60" xfId="15629"/>
    <cellStyle name="千位分隔 2 19 61" xfId="15630"/>
    <cellStyle name="千位分隔 2 19 62" xfId="15631"/>
    <cellStyle name="千位分隔 2 19 63" xfId="15632"/>
    <cellStyle name="千位分隔 2 19 64" xfId="15633"/>
    <cellStyle name="千位分隔 2 19 65" xfId="15634"/>
    <cellStyle name="千位分隔 2 19 66" xfId="15635"/>
    <cellStyle name="千位分隔 2 19 67" xfId="15636"/>
    <cellStyle name="千位分隔 2 19 68" xfId="15637"/>
    <cellStyle name="千位分隔 2 19 69" xfId="15638"/>
    <cellStyle name="千位分隔 2 19 7" xfId="15639"/>
    <cellStyle name="千位分隔 2 19 70" xfId="15640"/>
    <cellStyle name="千位分隔 2 19 71" xfId="15641"/>
    <cellStyle name="千位分隔 2 19 72" xfId="15642"/>
    <cellStyle name="千位分隔 2 19 73" xfId="15643"/>
    <cellStyle name="千位分隔 2 19 74" xfId="15644"/>
    <cellStyle name="千位分隔 2 19 75" xfId="15645"/>
    <cellStyle name="千位分隔 2 19 76" xfId="15646"/>
    <cellStyle name="千位分隔 2 19 77" xfId="15647"/>
    <cellStyle name="千位分隔 2 19 78" xfId="15648"/>
    <cellStyle name="千位分隔 2 19 79" xfId="15649"/>
    <cellStyle name="千位分隔 2 19 8" xfId="15650"/>
    <cellStyle name="千位分隔 2 19 80" xfId="15651"/>
    <cellStyle name="千位分隔 2 19 9" xfId="15652"/>
    <cellStyle name="千位分隔 2 2" xfId="15653"/>
    <cellStyle name="千位分隔 2 2 10" xfId="15654"/>
    <cellStyle name="千位分隔 2 2 11" xfId="15655"/>
    <cellStyle name="千位分隔 2 2 12" xfId="15656"/>
    <cellStyle name="千位分隔 2 2 13" xfId="15657"/>
    <cellStyle name="千位分隔 2 2 14" xfId="15658"/>
    <cellStyle name="千位分隔 2 2 15" xfId="15659"/>
    <cellStyle name="千位分隔 2 2 16" xfId="15660"/>
    <cellStyle name="千位分隔 2 2 17" xfId="15661"/>
    <cellStyle name="千位分隔 2 2 18" xfId="15662"/>
    <cellStyle name="千位分隔 2 2 19" xfId="15663"/>
    <cellStyle name="千位分隔 2 2 2" xfId="15664"/>
    <cellStyle name="千位分隔 2 2 2 2" xfId="15665"/>
    <cellStyle name="千位分隔 2 2 20" xfId="15666"/>
    <cellStyle name="千位分隔 2 2 21" xfId="15667"/>
    <cellStyle name="千位分隔 2 2 22" xfId="15668"/>
    <cellStyle name="千位分隔 2 2 23" xfId="15669"/>
    <cellStyle name="千位分隔 2 2 24" xfId="15670"/>
    <cellStyle name="千位分隔 2 2 25" xfId="15671"/>
    <cellStyle name="千位分隔 2 2 26" xfId="15672"/>
    <cellStyle name="千位分隔 2 2 27" xfId="15673"/>
    <cellStyle name="千位分隔 2 2 28" xfId="15674"/>
    <cellStyle name="千位分隔 2 2 29" xfId="15675"/>
    <cellStyle name="千位分隔 2 2 3" xfId="15676"/>
    <cellStyle name="千位分隔 2 2 3 2" xfId="15677"/>
    <cellStyle name="千位分隔 2 2 30" xfId="15678"/>
    <cellStyle name="千位分隔 2 2 31" xfId="15679"/>
    <cellStyle name="千位分隔 2 2 32" xfId="15680"/>
    <cellStyle name="千位分隔 2 2 33" xfId="15681"/>
    <cellStyle name="千位分隔 2 2 34" xfId="15682"/>
    <cellStyle name="千位分隔 2 2 35" xfId="15683"/>
    <cellStyle name="千位分隔 2 2 36" xfId="15684"/>
    <cellStyle name="千位分隔 2 2 37" xfId="15685"/>
    <cellStyle name="千位分隔 2 2 38" xfId="15686"/>
    <cellStyle name="千位分隔 2 2 39" xfId="15687"/>
    <cellStyle name="千位分隔 2 2 4" xfId="15688"/>
    <cellStyle name="千位分隔 2 2 4 2" xfId="15689"/>
    <cellStyle name="千位分隔 2 2 40" xfId="15690"/>
    <cellStyle name="千位分隔 2 2 41" xfId="15691"/>
    <cellStyle name="千位分隔 2 2 42" xfId="15692"/>
    <cellStyle name="千位分隔 2 2 43" xfId="15693"/>
    <cellStyle name="千位分隔 2 2 44" xfId="15694"/>
    <cellStyle name="千位分隔 2 2 45" xfId="15695"/>
    <cellStyle name="千位分隔 2 2 46" xfId="15696"/>
    <cellStyle name="千位分隔 2 2 47" xfId="15697"/>
    <cellStyle name="千位分隔 2 2 48" xfId="15698"/>
    <cellStyle name="千位分隔 2 2 49" xfId="15699"/>
    <cellStyle name="千位分隔 2 2 5" xfId="15700"/>
    <cellStyle name="千位分隔 2 2 5 2" xfId="15701"/>
    <cellStyle name="千位分隔 2 2 50" xfId="15702"/>
    <cellStyle name="千位分隔 2 2 51" xfId="15703"/>
    <cellStyle name="千位分隔 2 2 52" xfId="15704"/>
    <cellStyle name="千位分隔 2 2 53" xfId="15705"/>
    <cellStyle name="千位分隔 2 2 54" xfId="15706"/>
    <cellStyle name="千位分隔 2 2 55" xfId="15707"/>
    <cellStyle name="千位分隔 2 2 56" xfId="15708"/>
    <cellStyle name="千位分隔 2 2 57" xfId="15709"/>
    <cellStyle name="千位分隔 2 2 58" xfId="15710"/>
    <cellStyle name="千位分隔 2 2 59" xfId="15711"/>
    <cellStyle name="千位分隔 2 2 6" xfId="15712"/>
    <cellStyle name="千位分隔 2 2 60" xfId="15713"/>
    <cellStyle name="千位分隔 2 2 61" xfId="15714"/>
    <cellStyle name="千位分隔 2 2 62" xfId="15715"/>
    <cellStyle name="千位分隔 2 2 63" xfId="15716"/>
    <cellStyle name="千位分隔 2 2 64" xfId="15717"/>
    <cellStyle name="千位分隔 2 2 65" xfId="15718"/>
    <cellStyle name="千位分隔 2 2 66" xfId="15719"/>
    <cellStyle name="千位分隔 2 2 67" xfId="15720"/>
    <cellStyle name="千位分隔 2 2 68" xfId="15721"/>
    <cellStyle name="千位分隔 2 2 69" xfId="15722"/>
    <cellStyle name="千位分隔 2 2 7" xfId="15723"/>
    <cellStyle name="千位分隔 2 2 70" xfId="15724"/>
    <cellStyle name="千位分隔 2 2 71" xfId="15725"/>
    <cellStyle name="千位分隔 2 2 72" xfId="15726"/>
    <cellStyle name="千位分隔 2 2 73" xfId="15727"/>
    <cellStyle name="千位分隔 2 2 74" xfId="15728"/>
    <cellStyle name="千位分隔 2 2 75" xfId="15729"/>
    <cellStyle name="千位分隔 2 2 76" xfId="15730"/>
    <cellStyle name="千位分隔 2 2 77" xfId="15731"/>
    <cellStyle name="千位分隔 2 2 78" xfId="15732"/>
    <cellStyle name="千位分隔 2 2 79" xfId="15733"/>
    <cellStyle name="千位分隔 2 2 8" xfId="15734"/>
    <cellStyle name="千位分隔 2 2 80" xfId="15735"/>
    <cellStyle name="千位分隔 2 2 9" xfId="15736"/>
    <cellStyle name="千位分隔 2 20" xfId="15737"/>
    <cellStyle name="千位分隔 2 20 10" xfId="15738"/>
    <cellStyle name="千位分隔 2 20 11" xfId="15739"/>
    <cellStyle name="千位分隔 2 20 12" xfId="15740"/>
    <cellStyle name="千位分隔 2 20 13" xfId="15741"/>
    <cellStyle name="千位分隔 2 20 14" xfId="15742"/>
    <cellStyle name="千位分隔 2 20 15" xfId="15743"/>
    <cellStyle name="千位分隔 2 20 16" xfId="15744"/>
    <cellStyle name="千位分隔 2 20 17" xfId="15745"/>
    <cellStyle name="千位分隔 2 20 18" xfId="15746"/>
    <cellStyle name="千位分隔 2 20 19" xfId="15747"/>
    <cellStyle name="千位分隔 2 20 2" xfId="15748"/>
    <cellStyle name="千位分隔 2 20 20" xfId="15749"/>
    <cellStyle name="千位分隔 2 20 21" xfId="15750"/>
    <cellStyle name="千位分隔 2 20 22" xfId="15751"/>
    <cellStyle name="千位分隔 2 20 23" xfId="15752"/>
    <cellStyle name="千位分隔 2 20 24" xfId="15753"/>
    <cellStyle name="千位分隔 2 20 25" xfId="15754"/>
    <cellStyle name="千位分隔 2 20 26" xfId="15755"/>
    <cellStyle name="千位分隔 2 20 27" xfId="15756"/>
    <cellStyle name="千位分隔 2 20 28" xfId="15757"/>
    <cellStyle name="千位分隔 2 20 29" xfId="15758"/>
    <cellStyle name="千位分隔 2 20 3" xfId="15759"/>
    <cellStyle name="千位分隔 2 20 30" xfId="15760"/>
    <cellStyle name="千位分隔 2 20 31" xfId="15761"/>
    <cellStyle name="千位分隔 2 20 32" xfId="15762"/>
    <cellStyle name="千位分隔 2 20 33" xfId="15763"/>
    <cellStyle name="千位分隔 2 20 34" xfId="15764"/>
    <cellStyle name="千位分隔 2 20 35" xfId="15765"/>
    <cellStyle name="千位分隔 2 20 36" xfId="15766"/>
    <cellStyle name="千位分隔 2 20 37" xfId="15767"/>
    <cellStyle name="千位分隔 2 20 38" xfId="15768"/>
    <cellStyle name="千位分隔 2 20 39" xfId="15769"/>
    <cellStyle name="千位分隔 2 20 4" xfId="15770"/>
    <cellStyle name="千位分隔 2 20 40" xfId="15771"/>
    <cellStyle name="千位分隔 2 20 41" xfId="15772"/>
    <cellStyle name="千位分隔 2 20 42" xfId="15773"/>
    <cellStyle name="千位分隔 2 20 43" xfId="15774"/>
    <cellStyle name="千位分隔 2 20 44" xfId="15775"/>
    <cellStyle name="千位分隔 2 20 45" xfId="15776"/>
    <cellStyle name="千位分隔 2 20 46" xfId="15777"/>
    <cellStyle name="千位分隔 2 20 47" xfId="15778"/>
    <cellStyle name="千位分隔 2 20 48" xfId="15779"/>
    <cellStyle name="千位分隔 2 20 49" xfId="15780"/>
    <cellStyle name="千位分隔 2 20 5" xfId="15781"/>
    <cellStyle name="千位分隔 2 20 50" xfId="15782"/>
    <cellStyle name="千位分隔 2 20 51" xfId="15783"/>
    <cellStyle name="千位分隔 2 20 52" xfId="15784"/>
    <cellStyle name="千位分隔 2 20 53" xfId="15785"/>
    <cellStyle name="千位分隔 2 20 54" xfId="15786"/>
    <cellStyle name="千位分隔 2 20 55" xfId="15787"/>
    <cellStyle name="千位分隔 2 20 56" xfId="15788"/>
    <cellStyle name="千位分隔 2 20 57" xfId="15789"/>
    <cellStyle name="千位分隔 2 20 58" xfId="15790"/>
    <cellStyle name="千位分隔 2 20 59" xfId="15791"/>
    <cellStyle name="千位分隔 2 20 6" xfId="15792"/>
    <cellStyle name="千位分隔 2 20 60" xfId="15793"/>
    <cellStyle name="千位分隔 2 20 61" xfId="15794"/>
    <cellStyle name="千位分隔 2 20 62" xfId="15795"/>
    <cellStyle name="千位分隔 2 20 63" xfId="15796"/>
    <cellStyle name="千位分隔 2 20 64" xfId="15797"/>
    <cellStyle name="千位分隔 2 20 65" xfId="15798"/>
    <cellStyle name="千位分隔 2 20 66" xfId="15799"/>
    <cellStyle name="千位分隔 2 20 67" xfId="15800"/>
    <cellStyle name="千位分隔 2 20 68" xfId="15801"/>
    <cellStyle name="千位分隔 2 20 69" xfId="15802"/>
    <cellStyle name="千位分隔 2 20 7" xfId="15803"/>
    <cellStyle name="千位分隔 2 20 70" xfId="15804"/>
    <cellStyle name="千位分隔 2 20 71" xfId="15805"/>
    <cellStyle name="千位分隔 2 20 72" xfId="15806"/>
    <cellStyle name="千位分隔 2 20 73" xfId="15807"/>
    <cellStyle name="千位分隔 2 20 74" xfId="15808"/>
    <cellStyle name="千位分隔 2 20 75" xfId="15809"/>
    <cellStyle name="千位分隔 2 20 76" xfId="15810"/>
    <cellStyle name="千位分隔 2 20 77" xfId="15811"/>
    <cellStyle name="千位分隔 2 20 78" xfId="15812"/>
    <cellStyle name="千位分隔 2 20 79" xfId="15813"/>
    <cellStyle name="千位分隔 2 20 8" xfId="15814"/>
    <cellStyle name="千位分隔 2 20 80" xfId="15815"/>
    <cellStyle name="千位分隔 2 20 9" xfId="15816"/>
    <cellStyle name="千位分隔 2 21" xfId="15817"/>
    <cellStyle name="千位分隔 2 21 10" xfId="15818"/>
    <cellStyle name="千位分隔 2 21 11" xfId="15819"/>
    <cellStyle name="千位分隔 2 21 12" xfId="15820"/>
    <cellStyle name="千位分隔 2 21 13" xfId="15821"/>
    <cellStyle name="千位分隔 2 21 14" xfId="15822"/>
    <cellStyle name="千位分隔 2 21 15" xfId="15823"/>
    <cellStyle name="千位分隔 2 21 16" xfId="15824"/>
    <cellStyle name="千位分隔 2 21 17" xfId="15825"/>
    <cellStyle name="千位分隔 2 21 18" xfId="15826"/>
    <cellStyle name="千位分隔 2 21 19" xfId="15827"/>
    <cellStyle name="千位分隔 2 21 2" xfId="15828"/>
    <cellStyle name="千位分隔 2 21 20" xfId="15829"/>
    <cellStyle name="千位分隔 2 21 21" xfId="15830"/>
    <cellStyle name="千位分隔 2 21 22" xfId="15831"/>
    <cellStyle name="千位分隔 2 21 23" xfId="15832"/>
    <cellStyle name="千位分隔 2 21 24" xfId="15833"/>
    <cellStyle name="千位分隔 2 21 25" xfId="15834"/>
    <cellStyle name="千位分隔 2 21 26" xfId="15835"/>
    <cellStyle name="千位分隔 2 21 27" xfId="15836"/>
    <cellStyle name="千位分隔 2 21 28" xfId="15837"/>
    <cellStyle name="千位分隔 2 21 29" xfId="15838"/>
    <cellStyle name="千位分隔 2 21 3" xfId="15839"/>
    <cellStyle name="千位分隔 2 21 30" xfId="15840"/>
    <cellStyle name="千位分隔 2 21 31" xfId="15841"/>
    <cellStyle name="千位分隔 2 21 32" xfId="15842"/>
    <cellStyle name="千位分隔 2 21 33" xfId="15843"/>
    <cellStyle name="千位分隔 2 21 34" xfId="15844"/>
    <cellStyle name="千位分隔 2 21 35" xfId="15845"/>
    <cellStyle name="千位分隔 2 21 36" xfId="15846"/>
    <cellStyle name="千位分隔 2 21 37" xfId="15847"/>
    <cellStyle name="千位分隔 2 21 38" xfId="15848"/>
    <cellStyle name="千位分隔 2 21 39" xfId="15849"/>
    <cellStyle name="千位分隔 2 21 4" xfId="15850"/>
    <cellStyle name="千位分隔 2 21 40" xfId="15851"/>
    <cellStyle name="千位分隔 2 21 41" xfId="15852"/>
    <cellStyle name="千位分隔 2 21 42" xfId="15853"/>
    <cellStyle name="千位分隔 2 21 43" xfId="15854"/>
    <cellStyle name="千位分隔 2 21 44" xfId="15855"/>
    <cellStyle name="千位分隔 2 21 45" xfId="15856"/>
    <cellStyle name="千位分隔 2 21 46" xfId="15857"/>
    <cellStyle name="千位分隔 2 21 47" xfId="15858"/>
    <cellStyle name="千位分隔 2 21 48" xfId="15859"/>
    <cellStyle name="千位分隔 2 21 49" xfId="15860"/>
    <cellStyle name="千位分隔 2 21 5" xfId="15861"/>
    <cellStyle name="千位分隔 2 21 50" xfId="15862"/>
    <cellStyle name="千位分隔 2 21 51" xfId="15863"/>
    <cellStyle name="千位分隔 2 21 52" xfId="15864"/>
    <cellStyle name="千位分隔 2 21 53" xfId="15865"/>
    <cellStyle name="千位分隔 2 21 54" xfId="15866"/>
    <cellStyle name="千位分隔 2 21 55" xfId="15867"/>
    <cellStyle name="千位分隔 2 21 56" xfId="15868"/>
    <cellStyle name="千位分隔 2 21 57" xfId="15869"/>
    <cellStyle name="千位分隔 2 21 58" xfId="15870"/>
    <cellStyle name="千位分隔 2 21 59" xfId="15871"/>
    <cellStyle name="千位分隔 2 21 6" xfId="15872"/>
    <cellStyle name="千位分隔 2 21 60" xfId="15873"/>
    <cellStyle name="千位分隔 2 21 61" xfId="15874"/>
    <cellStyle name="千位分隔 2 21 62" xfId="15875"/>
    <cellStyle name="千位分隔 2 21 63" xfId="15876"/>
    <cellStyle name="千位分隔 2 21 64" xfId="15877"/>
    <cellStyle name="千位分隔 2 21 65" xfId="15878"/>
    <cellStyle name="千位分隔 2 21 66" xfId="15879"/>
    <cellStyle name="千位分隔 2 21 67" xfId="15880"/>
    <cellStyle name="千位分隔 2 21 68" xfId="15881"/>
    <cellStyle name="千位分隔 2 21 69" xfId="15882"/>
    <cellStyle name="千位分隔 2 21 7" xfId="15883"/>
    <cellStyle name="千位分隔 2 21 70" xfId="15884"/>
    <cellStyle name="千位分隔 2 21 71" xfId="15885"/>
    <cellStyle name="千位分隔 2 21 72" xfId="15886"/>
    <cellStyle name="千位分隔 2 21 73" xfId="15887"/>
    <cellStyle name="千位分隔 2 21 74" xfId="15888"/>
    <cellStyle name="千位分隔 2 21 75" xfId="15889"/>
    <cellStyle name="千位分隔 2 21 76" xfId="15890"/>
    <cellStyle name="千位分隔 2 21 77" xfId="15891"/>
    <cellStyle name="千位分隔 2 21 78" xfId="15892"/>
    <cellStyle name="千位分隔 2 21 79" xfId="15893"/>
    <cellStyle name="千位分隔 2 21 8" xfId="15894"/>
    <cellStyle name="千位分隔 2 21 80" xfId="15895"/>
    <cellStyle name="千位分隔 2 21 9" xfId="15896"/>
    <cellStyle name="千位分隔 2 22" xfId="15897"/>
    <cellStyle name="千位分隔 2 22 10" xfId="15898"/>
    <cellStyle name="千位分隔 2 22 11" xfId="15899"/>
    <cellStyle name="千位分隔 2 22 12" xfId="15900"/>
    <cellStyle name="千位分隔 2 22 13" xfId="15901"/>
    <cellStyle name="千位分隔 2 22 14" xfId="15902"/>
    <cellStyle name="千位分隔 2 22 15" xfId="15903"/>
    <cellStyle name="千位分隔 2 22 16" xfId="15904"/>
    <cellStyle name="千位分隔 2 22 17" xfId="15905"/>
    <cellStyle name="千位分隔 2 22 18" xfId="15906"/>
    <cellStyle name="千位分隔 2 22 19" xfId="15907"/>
    <cellStyle name="千位分隔 2 22 2" xfId="15908"/>
    <cellStyle name="千位分隔 2 22 20" xfId="15909"/>
    <cellStyle name="千位分隔 2 22 21" xfId="15910"/>
    <cellStyle name="千位分隔 2 22 22" xfId="15911"/>
    <cellStyle name="千位分隔 2 22 23" xfId="15912"/>
    <cellStyle name="千位分隔 2 22 24" xfId="15913"/>
    <cellStyle name="千位分隔 2 22 25" xfId="15914"/>
    <cellStyle name="千位分隔 2 22 26" xfId="15915"/>
    <cellStyle name="千位分隔 2 22 27" xfId="15916"/>
    <cellStyle name="千位分隔 2 22 28" xfId="15917"/>
    <cellStyle name="千位分隔 2 22 29" xfId="15918"/>
    <cellStyle name="千位分隔 2 22 3" xfId="15919"/>
    <cellStyle name="千位分隔 2 22 30" xfId="15920"/>
    <cellStyle name="千位分隔 2 22 31" xfId="15921"/>
    <cellStyle name="千位分隔 2 22 32" xfId="15922"/>
    <cellStyle name="千位分隔 2 22 33" xfId="15923"/>
    <cellStyle name="千位分隔 2 22 34" xfId="15924"/>
    <cellStyle name="千位分隔 2 22 35" xfId="15925"/>
    <cellStyle name="千位分隔 2 22 36" xfId="15926"/>
    <cellStyle name="千位分隔 2 22 37" xfId="15927"/>
    <cellStyle name="千位分隔 2 22 38" xfId="15928"/>
    <cellStyle name="千位分隔 2 22 39" xfId="15929"/>
    <cellStyle name="千位分隔 2 22 4" xfId="15930"/>
    <cellStyle name="千位分隔 2 22 40" xfId="15931"/>
    <cellStyle name="千位分隔 2 22 41" xfId="15932"/>
    <cellStyle name="千位分隔 2 22 42" xfId="15933"/>
    <cellStyle name="千位分隔 2 22 43" xfId="15934"/>
    <cellStyle name="千位分隔 2 22 44" xfId="15935"/>
    <cellStyle name="千位分隔 2 22 45" xfId="15936"/>
    <cellStyle name="千位分隔 2 22 46" xfId="15937"/>
    <cellStyle name="千位分隔 2 22 47" xfId="15938"/>
    <cellStyle name="千位分隔 2 22 48" xfId="15939"/>
    <cellStyle name="千位分隔 2 22 49" xfId="15940"/>
    <cellStyle name="千位分隔 2 22 5" xfId="15941"/>
    <cellStyle name="千位分隔 2 22 50" xfId="15942"/>
    <cellStyle name="千位分隔 2 22 51" xfId="15943"/>
    <cellStyle name="千位分隔 2 22 52" xfId="15944"/>
    <cellStyle name="千位分隔 2 22 53" xfId="15945"/>
    <cellStyle name="千位分隔 2 22 54" xfId="15946"/>
    <cellStyle name="千位分隔 2 22 55" xfId="15947"/>
    <cellStyle name="千位分隔 2 22 56" xfId="15948"/>
    <cellStyle name="千位分隔 2 22 57" xfId="15949"/>
    <cellStyle name="千位分隔 2 22 58" xfId="15950"/>
    <cellStyle name="千位分隔 2 22 59" xfId="15951"/>
    <cellStyle name="千位分隔 2 22 6" xfId="15952"/>
    <cellStyle name="千位分隔 2 22 60" xfId="15953"/>
    <cellStyle name="千位分隔 2 22 61" xfId="15954"/>
    <cellStyle name="千位分隔 2 22 62" xfId="15955"/>
    <cellStyle name="千位分隔 2 22 63" xfId="15956"/>
    <cellStyle name="千位分隔 2 22 64" xfId="15957"/>
    <cellStyle name="千位分隔 2 22 65" xfId="15958"/>
    <cellStyle name="千位分隔 2 22 66" xfId="15959"/>
    <cellStyle name="千位分隔 2 22 67" xfId="15960"/>
    <cellStyle name="千位分隔 2 22 68" xfId="15961"/>
    <cellStyle name="千位分隔 2 22 69" xfId="15962"/>
    <cellStyle name="千位分隔 2 22 7" xfId="15963"/>
    <cellStyle name="千位分隔 2 22 70" xfId="15964"/>
    <cellStyle name="千位分隔 2 22 71" xfId="15965"/>
    <cellStyle name="千位分隔 2 22 72" xfId="15966"/>
    <cellStyle name="千位分隔 2 22 73" xfId="15967"/>
    <cellStyle name="千位分隔 2 22 74" xfId="15968"/>
    <cellStyle name="千位分隔 2 22 75" xfId="15969"/>
    <cellStyle name="千位分隔 2 22 76" xfId="15970"/>
    <cellStyle name="千位分隔 2 22 77" xfId="15971"/>
    <cellStyle name="千位分隔 2 22 78" xfId="15972"/>
    <cellStyle name="千位分隔 2 22 79" xfId="15973"/>
    <cellStyle name="千位分隔 2 22 8" xfId="15974"/>
    <cellStyle name="千位分隔 2 22 80" xfId="15975"/>
    <cellStyle name="千位分隔 2 22 9" xfId="15976"/>
    <cellStyle name="千位分隔 2 23" xfId="15977"/>
    <cellStyle name="千位分隔 2 23 10" xfId="15978"/>
    <cellStyle name="千位分隔 2 23 11" xfId="15979"/>
    <cellStyle name="千位分隔 2 23 12" xfId="15980"/>
    <cellStyle name="千位分隔 2 23 13" xfId="15981"/>
    <cellStyle name="千位分隔 2 23 14" xfId="15982"/>
    <cellStyle name="千位分隔 2 23 15" xfId="15983"/>
    <cellStyle name="千位分隔 2 23 16" xfId="15984"/>
    <cellStyle name="千位分隔 2 23 17" xfId="15985"/>
    <cellStyle name="千位分隔 2 23 18" xfId="15986"/>
    <cellStyle name="千位分隔 2 23 19" xfId="15987"/>
    <cellStyle name="千位分隔 2 23 2" xfId="15988"/>
    <cellStyle name="千位分隔 2 23 20" xfId="15989"/>
    <cellStyle name="千位分隔 2 23 21" xfId="15990"/>
    <cellStyle name="千位分隔 2 23 22" xfId="15991"/>
    <cellStyle name="千位分隔 2 23 23" xfId="15992"/>
    <cellStyle name="千位分隔 2 23 24" xfId="15993"/>
    <cellStyle name="千位分隔 2 23 25" xfId="15994"/>
    <cellStyle name="千位分隔 2 23 26" xfId="15995"/>
    <cellStyle name="千位分隔 2 23 27" xfId="15996"/>
    <cellStyle name="千位分隔 2 23 28" xfId="15997"/>
    <cellStyle name="千位分隔 2 23 29" xfId="15998"/>
    <cellStyle name="千位分隔 2 23 3" xfId="15999"/>
    <cellStyle name="千位分隔 2 23 30" xfId="16000"/>
    <cellStyle name="千位分隔 2 23 31" xfId="16001"/>
    <cellStyle name="千位分隔 2 23 32" xfId="16002"/>
    <cellStyle name="千位分隔 2 23 33" xfId="16003"/>
    <cellStyle name="千位分隔 2 23 34" xfId="16004"/>
    <cellStyle name="千位分隔 2 23 35" xfId="16005"/>
    <cellStyle name="千位分隔 2 23 36" xfId="16006"/>
    <cellStyle name="千位分隔 2 23 37" xfId="16007"/>
    <cellStyle name="千位分隔 2 23 38" xfId="16008"/>
    <cellStyle name="千位分隔 2 23 39" xfId="16009"/>
    <cellStyle name="千位分隔 2 23 4" xfId="16010"/>
    <cellStyle name="千位分隔 2 23 40" xfId="16011"/>
    <cellStyle name="千位分隔 2 23 41" xfId="16012"/>
    <cellStyle name="千位分隔 2 23 42" xfId="16013"/>
    <cellStyle name="千位分隔 2 23 43" xfId="16014"/>
    <cellStyle name="千位分隔 2 23 44" xfId="16015"/>
    <cellStyle name="千位分隔 2 23 45" xfId="16016"/>
    <cellStyle name="千位分隔 2 23 46" xfId="16017"/>
    <cellStyle name="千位分隔 2 23 47" xfId="16018"/>
    <cellStyle name="千位分隔 2 23 48" xfId="16019"/>
    <cellStyle name="千位分隔 2 23 49" xfId="16020"/>
    <cellStyle name="千位分隔 2 23 5" xfId="16021"/>
    <cellStyle name="千位分隔 2 23 50" xfId="16022"/>
    <cellStyle name="千位分隔 2 23 51" xfId="16023"/>
    <cellStyle name="千位分隔 2 23 52" xfId="16024"/>
    <cellStyle name="千位分隔 2 23 53" xfId="16025"/>
    <cellStyle name="千位分隔 2 23 54" xfId="16026"/>
    <cellStyle name="千位分隔 2 23 55" xfId="16027"/>
    <cellStyle name="千位分隔 2 23 56" xfId="16028"/>
    <cellStyle name="千位分隔 2 23 57" xfId="16029"/>
    <cellStyle name="千位分隔 2 23 58" xfId="16030"/>
    <cellStyle name="千位分隔 2 23 59" xfId="16031"/>
    <cellStyle name="千位分隔 2 23 6" xfId="16032"/>
    <cellStyle name="千位分隔 2 23 60" xfId="16033"/>
    <cellStyle name="千位分隔 2 23 61" xfId="16034"/>
    <cellStyle name="千位分隔 2 23 62" xfId="16035"/>
    <cellStyle name="千位分隔 2 23 63" xfId="16036"/>
    <cellStyle name="千位分隔 2 23 64" xfId="16037"/>
    <cellStyle name="千位分隔 2 23 65" xfId="16038"/>
    <cellStyle name="千位分隔 2 23 66" xfId="16039"/>
    <cellStyle name="千位分隔 2 23 67" xfId="16040"/>
    <cellStyle name="千位分隔 2 23 68" xfId="16041"/>
    <cellStyle name="千位分隔 2 23 69" xfId="16042"/>
    <cellStyle name="千位分隔 2 23 7" xfId="16043"/>
    <cellStyle name="千位分隔 2 23 70" xfId="16044"/>
    <cellStyle name="千位分隔 2 23 71" xfId="16045"/>
    <cellStyle name="千位分隔 2 23 72" xfId="16046"/>
    <cellStyle name="千位分隔 2 23 73" xfId="16047"/>
    <cellStyle name="千位分隔 2 23 74" xfId="16048"/>
    <cellStyle name="千位分隔 2 23 75" xfId="16049"/>
    <cellStyle name="千位分隔 2 23 76" xfId="16050"/>
    <cellStyle name="千位分隔 2 23 77" xfId="16051"/>
    <cellStyle name="千位分隔 2 23 78" xfId="16052"/>
    <cellStyle name="千位分隔 2 23 79" xfId="16053"/>
    <cellStyle name="千位分隔 2 23 8" xfId="16054"/>
    <cellStyle name="千位分隔 2 23 80" xfId="16055"/>
    <cellStyle name="千位分隔 2 23 9" xfId="16056"/>
    <cellStyle name="千位分隔 2 24" xfId="16057"/>
    <cellStyle name="千位分隔 2 24 10" xfId="16058"/>
    <cellStyle name="千位分隔 2 24 11" xfId="16059"/>
    <cellStyle name="千位分隔 2 24 12" xfId="16060"/>
    <cellStyle name="千位分隔 2 24 13" xfId="16061"/>
    <cellStyle name="千位分隔 2 24 14" xfId="16062"/>
    <cellStyle name="千位分隔 2 24 15" xfId="16063"/>
    <cellStyle name="千位分隔 2 24 16" xfId="16064"/>
    <cellStyle name="千位分隔 2 24 17" xfId="16065"/>
    <cellStyle name="千位分隔 2 24 18" xfId="16066"/>
    <cellStyle name="千位分隔 2 24 19" xfId="16067"/>
    <cellStyle name="千位分隔 2 24 2" xfId="16068"/>
    <cellStyle name="千位分隔 2 24 20" xfId="16069"/>
    <cellStyle name="千位分隔 2 24 21" xfId="16070"/>
    <cellStyle name="千位分隔 2 24 22" xfId="16071"/>
    <cellStyle name="千位分隔 2 24 23" xfId="16072"/>
    <cellStyle name="千位分隔 2 24 24" xfId="16073"/>
    <cellStyle name="千位分隔 2 24 25" xfId="16074"/>
    <cellStyle name="千位分隔 2 24 26" xfId="16075"/>
    <cellStyle name="千位分隔 2 24 27" xfId="16076"/>
    <cellStyle name="千位分隔 2 24 28" xfId="16077"/>
    <cellStyle name="千位分隔 2 24 29" xfId="16078"/>
    <cellStyle name="千位分隔 2 24 3" xfId="16079"/>
    <cellStyle name="千位分隔 2 24 30" xfId="16080"/>
    <cellStyle name="千位分隔 2 24 31" xfId="16081"/>
    <cellStyle name="千位分隔 2 24 32" xfId="16082"/>
    <cellStyle name="千位分隔 2 24 33" xfId="16083"/>
    <cellStyle name="千位分隔 2 24 34" xfId="16084"/>
    <cellStyle name="千位分隔 2 24 35" xfId="16085"/>
    <cellStyle name="千位分隔 2 24 36" xfId="16086"/>
    <cellStyle name="千位分隔 2 24 37" xfId="16087"/>
    <cellStyle name="千位分隔 2 24 38" xfId="16088"/>
    <cellStyle name="千位分隔 2 24 39" xfId="16089"/>
    <cellStyle name="千位分隔 2 24 4" xfId="16090"/>
    <cellStyle name="千位分隔 2 24 40" xfId="16091"/>
    <cellStyle name="千位分隔 2 24 41" xfId="16092"/>
    <cellStyle name="千位分隔 2 24 42" xfId="16093"/>
    <cellStyle name="千位分隔 2 24 43" xfId="16094"/>
    <cellStyle name="千位分隔 2 24 44" xfId="16095"/>
    <cellStyle name="千位分隔 2 24 45" xfId="16096"/>
    <cellStyle name="千位分隔 2 24 46" xfId="16097"/>
    <cellStyle name="千位分隔 2 24 47" xfId="16098"/>
    <cellStyle name="千位分隔 2 24 48" xfId="16099"/>
    <cellStyle name="千位分隔 2 24 49" xfId="16100"/>
    <cellStyle name="千位分隔 2 24 5" xfId="16101"/>
    <cellStyle name="千位分隔 2 24 50" xfId="16102"/>
    <cellStyle name="千位分隔 2 24 51" xfId="16103"/>
    <cellStyle name="千位分隔 2 24 52" xfId="16104"/>
    <cellStyle name="千位分隔 2 24 53" xfId="16105"/>
    <cellStyle name="千位分隔 2 24 54" xfId="16106"/>
    <cellStyle name="千位分隔 2 24 55" xfId="16107"/>
    <cellStyle name="千位分隔 2 24 56" xfId="16108"/>
    <cellStyle name="千位分隔 2 24 57" xfId="16109"/>
    <cellStyle name="千位分隔 2 24 58" xfId="16110"/>
    <cellStyle name="千位分隔 2 24 59" xfId="16111"/>
    <cellStyle name="千位分隔 2 24 6" xfId="16112"/>
    <cellStyle name="千位分隔 2 24 60" xfId="16113"/>
    <cellStyle name="千位分隔 2 24 61" xfId="16114"/>
    <cellStyle name="千位分隔 2 24 62" xfId="16115"/>
    <cellStyle name="千位分隔 2 24 63" xfId="16116"/>
    <cellStyle name="千位分隔 2 24 64" xfId="16117"/>
    <cellStyle name="千位分隔 2 24 65" xfId="16118"/>
    <cellStyle name="千位分隔 2 24 66" xfId="16119"/>
    <cellStyle name="千位分隔 2 24 67" xfId="16120"/>
    <cellStyle name="千位分隔 2 24 68" xfId="16121"/>
    <cellStyle name="千位分隔 2 24 69" xfId="16122"/>
    <cellStyle name="千位分隔 2 24 7" xfId="16123"/>
    <cellStyle name="千位分隔 2 24 70" xfId="16124"/>
    <cellStyle name="千位分隔 2 24 71" xfId="16125"/>
    <cellStyle name="千位分隔 2 24 72" xfId="16126"/>
    <cellStyle name="千位分隔 2 24 73" xfId="16127"/>
    <cellStyle name="千位分隔 2 24 74" xfId="16128"/>
    <cellStyle name="千位分隔 2 24 75" xfId="16129"/>
    <cellStyle name="千位分隔 2 24 76" xfId="16130"/>
    <cellStyle name="千位分隔 2 24 77" xfId="16131"/>
    <cellStyle name="千位分隔 2 24 78" xfId="16132"/>
    <cellStyle name="千位分隔 2 24 79" xfId="16133"/>
    <cellStyle name="千位分隔 2 24 8" xfId="16134"/>
    <cellStyle name="千位分隔 2 24 80" xfId="16135"/>
    <cellStyle name="千位分隔 2 24 9" xfId="16136"/>
    <cellStyle name="千位分隔 2 25" xfId="16137"/>
    <cellStyle name="千位分隔 2 25 10" xfId="16138"/>
    <cellStyle name="千位分隔 2 25 11" xfId="16139"/>
    <cellStyle name="千位分隔 2 25 12" xfId="16140"/>
    <cellStyle name="千位分隔 2 25 13" xfId="16141"/>
    <cellStyle name="千位分隔 2 25 14" xfId="16142"/>
    <cellStyle name="千位分隔 2 25 15" xfId="16143"/>
    <cellStyle name="千位分隔 2 25 16" xfId="16144"/>
    <cellStyle name="千位分隔 2 25 17" xfId="16145"/>
    <cellStyle name="千位分隔 2 25 18" xfId="16146"/>
    <cellStyle name="千位分隔 2 25 19" xfId="16147"/>
    <cellStyle name="千位分隔 2 25 2" xfId="16148"/>
    <cellStyle name="千位分隔 2 25 20" xfId="16149"/>
    <cellStyle name="千位分隔 2 25 21" xfId="16150"/>
    <cellStyle name="千位分隔 2 25 22" xfId="16151"/>
    <cellStyle name="千位分隔 2 25 23" xfId="16152"/>
    <cellStyle name="千位分隔 2 25 24" xfId="16153"/>
    <cellStyle name="千位分隔 2 25 25" xfId="16154"/>
    <cellStyle name="千位分隔 2 25 26" xfId="16155"/>
    <cellStyle name="千位分隔 2 25 27" xfId="16156"/>
    <cellStyle name="千位分隔 2 25 28" xfId="16157"/>
    <cellStyle name="千位分隔 2 25 29" xfId="16158"/>
    <cellStyle name="千位分隔 2 25 3" xfId="16159"/>
    <cellStyle name="千位分隔 2 25 30" xfId="16160"/>
    <cellStyle name="千位分隔 2 25 31" xfId="16161"/>
    <cellStyle name="千位分隔 2 25 32" xfId="16162"/>
    <cellStyle name="千位分隔 2 25 33" xfId="16163"/>
    <cellStyle name="千位分隔 2 25 34" xfId="16164"/>
    <cellStyle name="千位分隔 2 25 35" xfId="16165"/>
    <cellStyle name="千位分隔 2 25 36" xfId="16166"/>
    <cellStyle name="千位分隔 2 25 37" xfId="16167"/>
    <cellStyle name="千位分隔 2 25 38" xfId="16168"/>
    <cellStyle name="千位分隔 2 25 39" xfId="16169"/>
    <cellStyle name="千位分隔 2 25 4" xfId="16170"/>
    <cellStyle name="千位分隔 2 25 40" xfId="16171"/>
    <cellStyle name="千位分隔 2 25 41" xfId="16172"/>
    <cellStyle name="千位分隔 2 25 42" xfId="16173"/>
    <cellStyle name="千位分隔 2 25 43" xfId="16174"/>
    <cellStyle name="千位分隔 2 25 44" xfId="16175"/>
    <cellStyle name="千位分隔 2 25 45" xfId="16176"/>
    <cellStyle name="千位分隔 2 25 46" xfId="16177"/>
    <cellStyle name="千位分隔 2 25 47" xfId="16178"/>
    <cellStyle name="千位分隔 2 25 48" xfId="16179"/>
    <cellStyle name="千位分隔 2 25 49" xfId="16180"/>
    <cellStyle name="千位分隔 2 25 5" xfId="16181"/>
    <cellStyle name="千位分隔 2 25 50" xfId="16182"/>
    <cellStyle name="千位分隔 2 25 51" xfId="16183"/>
    <cellStyle name="千位分隔 2 25 52" xfId="16184"/>
    <cellStyle name="千位分隔 2 25 53" xfId="16185"/>
    <cellStyle name="千位分隔 2 25 54" xfId="16186"/>
    <cellStyle name="千位分隔 2 25 55" xfId="16187"/>
    <cellStyle name="千位分隔 2 25 56" xfId="16188"/>
    <cellStyle name="千位分隔 2 25 57" xfId="16189"/>
    <cellStyle name="千位分隔 2 25 58" xfId="16190"/>
    <cellStyle name="千位分隔 2 25 59" xfId="16191"/>
    <cellStyle name="千位分隔 2 25 6" xfId="16192"/>
    <cellStyle name="千位分隔 2 25 60" xfId="16193"/>
    <cellStyle name="千位分隔 2 25 61" xfId="16194"/>
    <cellStyle name="千位分隔 2 25 62" xfId="16195"/>
    <cellStyle name="千位分隔 2 25 63" xfId="16196"/>
    <cellStyle name="千位分隔 2 25 64" xfId="16197"/>
    <cellStyle name="千位分隔 2 25 65" xfId="16198"/>
    <cellStyle name="千位分隔 2 25 66" xfId="16199"/>
    <cellStyle name="千位分隔 2 25 67" xfId="16200"/>
    <cellStyle name="千位分隔 2 25 68" xfId="16201"/>
    <cellStyle name="千位分隔 2 25 69" xfId="16202"/>
    <cellStyle name="千位分隔 2 25 7" xfId="16203"/>
    <cellStyle name="千位分隔 2 25 70" xfId="16204"/>
    <cellStyle name="千位分隔 2 25 71" xfId="16205"/>
    <cellStyle name="千位分隔 2 25 72" xfId="16206"/>
    <cellStyle name="千位分隔 2 25 73" xfId="16207"/>
    <cellStyle name="千位分隔 2 25 74" xfId="16208"/>
    <cellStyle name="千位分隔 2 25 75" xfId="16209"/>
    <cellStyle name="千位分隔 2 25 76" xfId="16210"/>
    <cellStyle name="千位分隔 2 25 77" xfId="16211"/>
    <cellStyle name="千位分隔 2 25 78" xfId="16212"/>
    <cellStyle name="千位分隔 2 25 79" xfId="16213"/>
    <cellStyle name="千位分隔 2 25 8" xfId="16214"/>
    <cellStyle name="千位分隔 2 25 80" xfId="16215"/>
    <cellStyle name="千位分隔 2 25 9" xfId="16216"/>
    <cellStyle name="千位分隔 2 26" xfId="16217"/>
    <cellStyle name="千位分隔 2 26 10" xfId="16218"/>
    <cellStyle name="千位分隔 2 26 11" xfId="16219"/>
    <cellStyle name="千位分隔 2 26 12" xfId="16220"/>
    <cellStyle name="千位分隔 2 26 13" xfId="16221"/>
    <cellStyle name="千位分隔 2 26 14" xfId="16222"/>
    <cellStyle name="千位分隔 2 26 15" xfId="16223"/>
    <cellStyle name="千位分隔 2 26 16" xfId="16224"/>
    <cellStyle name="千位分隔 2 26 17" xfId="16225"/>
    <cellStyle name="千位分隔 2 26 18" xfId="16226"/>
    <cellStyle name="千位分隔 2 26 19" xfId="16227"/>
    <cellStyle name="千位分隔 2 26 2" xfId="16228"/>
    <cellStyle name="千位分隔 2 26 20" xfId="16229"/>
    <cellStyle name="千位分隔 2 26 21" xfId="16230"/>
    <cellStyle name="千位分隔 2 26 22" xfId="16231"/>
    <cellStyle name="千位分隔 2 26 23" xfId="16232"/>
    <cellStyle name="千位分隔 2 26 24" xfId="16233"/>
    <cellStyle name="千位分隔 2 26 25" xfId="16234"/>
    <cellStyle name="千位分隔 2 26 26" xfId="16235"/>
    <cellStyle name="千位分隔 2 26 27" xfId="16236"/>
    <cellStyle name="千位分隔 2 26 28" xfId="16237"/>
    <cellStyle name="千位分隔 2 26 29" xfId="16238"/>
    <cellStyle name="千位分隔 2 26 3" xfId="16239"/>
    <cellStyle name="千位分隔 2 26 30" xfId="16240"/>
    <cellStyle name="千位分隔 2 26 31" xfId="16241"/>
    <cellStyle name="千位分隔 2 26 32" xfId="16242"/>
    <cellStyle name="千位分隔 2 26 33" xfId="16243"/>
    <cellStyle name="千位分隔 2 26 34" xfId="16244"/>
    <cellStyle name="千位分隔 2 26 35" xfId="16245"/>
    <cellStyle name="千位分隔 2 26 36" xfId="16246"/>
    <cellStyle name="千位分隔 2 26 37" xfId="16247"/>
    <cellStyle name="千位分隔 2 26 38" xfId="16248"/>
    <cellStyle name="千位分隔 2 26 39" xfId="16249"/>
    <cellStyle name="千位分隔 2 26 4" xfId="16250"/>
    <cellStyle name="千位分隔 2 26 40" xfId="16251"/>
    <cellStyle name="千位分隔 2 26 41" xfId="16252"/>
    <cellStyle name="千位分隔 2 26 42" xfId="16253"/>
    <cellStyle name="千位分隔 2 26 43" xfId="16254"/>
    <cellStyle name="千位分隔 2 26 44" xfId="16255"/>
    <cellStyle name="千位分隔 2 26 45" xfId="16256"/>
    <cellStyle name="千位分隔 2 26 46" xfId="16257"/>
    <cellStyle name="千位分隔 2 26 47" xfId="16258"/>
    <cellStyle name="千位分隔 2 26 48" xfId="16259"/>
    <cellStyle name="千位分隔 2 26 49" xfId="16260"/>
    <cellStyle name="千位分隔 2 26 5" xfId="16261"/>
    <cellStyle name="千位分隔 2 26 50" xfId="16262"/>
    <cellStyle name="千位分隔 2 26 51" xfId="16263"/>
    <cellStyle name="千位分隔 2 26 52" xfId="16264"/>
    <cellStyle name="千位分隔 2 26 53" xfId="16265"/>
    <cellStyle name="千位分隔 2 26 54" xfId="16266"/>
    <cellStyle name="千位分隔 2 26 55" xfId="16267"/>
    <cellStyle name="千位分隔 2 26 56" xfId="16268"/>
    <cellStyle name="千位分隔 2 26 57" xfId="16269"/>
    <cellStyle name="千位分隔 2 26 58" xfId="16270"/>
    <cellStyle name="千位分隔 2 26 59" xfId="16271"/>
    <cellStyle name="千位分隔 2 26 6" xfId="16272"/>
    <cellStyle name="千位分隔 2 26 60" xfId="16273"/>
    <cellStyle name="千位分隔 2 26 61" xfId="16274"/>
    <cellStyle name="千位分隔 2 26 62" xfId="16275"/>
    <cellStyle name="千位分隔 2 26 63" xfId="16276"/>
    <cellStyle name="千位分隔 2 26 64" xfId="16277"/>
    <cellStyle name="千位分隔 2 26 65" xfId="16278"/>
    <cellStyle name="千位分隔 2 26 66" xfId="16279"/>
    <cellStyle name="千位分隔 2 26 67" xfId="16280"/>
    <cellStyle name="千位分隔 2 26 68" xfId="16281"/>
    <cellStyle name="千位分隔 2 26 69" xfId="16282"/>
    <cellStyle name="千位分隔 2 26 7" xfId="16283"/>
    <cellStyle name="千位分隔 2 26 70" xfId="16284"/>
    <cellStyle name="千位分隔 2 26 71" xfId="16285"/>
    <cellStyle name="千位分隔 2 26 72" xfId="16286"/>
    <cellStyle name="千位分隔 2 26 73" xfId="16287"/>
    <cellStyle name="千位分隔 2 26 74" xfId="16288"/>
    <cellStyle name="千位分隔 2 26 75" xfId="16289"/>
    <cellStyle name="千位分隔 2 26 76" xfId="16290"/>
    <cellStyle name="千位分隔 2 26 77" xfId="16291"/>
    <cellStyle name="千位分隔 2 26 78" xfId="16292"/>
    <cellStyle name="千位分隔 2 26 79" xfId="16293"/>
    <cellStyle name="千位分隔 2 26 8" xfId="16294"/>
    <cellStyle name="千位分隔 2 26 80" xfId="16295"/>
    <cellStyle name="千位分隔 2 26 9" xfId="16296"/>
    <cellStyle name="千位分隔 2 27" xfId="16297"/>
    <cellStyle name="千位分隔 2 27 10" xfId="16298"/>
    <cellStyle name="千位分隔 2 27 11" xfId="16299"/>
    <cellStyle name="千位分隔 2 27 12" xfId="16300"/>
    <cellStyle name="千位分隔 2 27 13" xfId="16301"/>
    <cellStyle name="千位分隔 2 27 14" xfId="16302"/>
    <cellStyle name="千位分隔 2 27 15" xfId="16303"/>
    <cellStyle name="千位分隔 2 27 16" xfId="16304"/>
    <cellStyle name="千位分隔 2 27 17" xfId="16305"/>
    <cellStyle name="千位分隔 2 27 18" xfId="16306"/>
    <cellStyle name="千位分隔 2 27 19" xfId="16307"/>
    <cellStyle name="千位分隔 2 27 2" xfId="16308"/>
    <cellStyle name="千位分隔 2 27 20" xfId="16309"/>
    <cellStyle name="千位分隔 2 27 21" xfId="16310"/>
    <cellStyle name="千位分隔 2 27 22" xfId="16311"/>
    <cellStyle name="千位分隔 2 27 23" xfId="16312"/>
    <cellStyle name="千位分隔 2 27 24" xfId="16313"/>
    <cellStyle name="千位分隔 2 27 25" xfId="16314"/>
    <cellStyle name="千位分隔 2 27 26" xfId="16315"/>
    <cellStyle name="千位分隔 2 27 27" xfId="16316"/>
    <cellStyle name="千位分隔 2 27 28" xfId="16317"/>
    <cellStyle name="千位分隔 2 27 29" xfId="16318"/>
    <cellStyle name="千位分隔 2 27 3" xfId="16319"/>
    <cellStyle name="千位分隔 2 27 30" xfId="16320"/>
    <cellStyle name="千位分隔 2 27 31" xfId="16321"/>
    <cellStyle name="千位分隔 2 27 32" xfId="16322"/>
    <cellStyle name="千位分隔 2 27 33" xfId="16323"/>
    <cellStyle name="千位分隔 2 27 34" xfId="16324"/>
    <cellStyle name="千位分隔 2 27 35" xfId="16325"/>
    <cellStyle name="千位分隔 2 27 36" xfId="16326"/>
    <cellStyle name="千位分隔 2 27 37" xfId="16327"/>
    <cellStyle name="千位分隔 2 27 38" xfId="16328"/>
    <cellStyle name="千位分隔 2 27 39" xfId="16329"/>
    <cellStyle name="千位分隔 2 27 4" xfId="16330"/>
    <cellStyle name="千位分隔 2 27 40" xfId="16331"/>
    <cellStyle name="千位分隔 2 27 41" xfId="16332"/>
    <cellStyle name="千位分隔 2 27 42" xfId="16333"/>
    <cellStyle name="千位分隔 2 27 43" xfId="16334"/>
    <cellStyle name="千位分隔 2 27 44" xfId="16335"/>
    <cellStyle name="千位分隔 2 27 45" xfId="16336"/>
    <cellStyle name="千位分隔 2 27 46" xfId="16337"/>
    <cellStyle name="千位分隔 2 27 47" xfId="16338"/>
    <cellStyle name="千位分隔 2 27 48" xfId="16339"/>
    <cellStyle name="千位分隔 2 27 49" xfId="16340"/>
    <cellStyle name="千位分隔 2 27 5" xfId="16341"/>
    <cellStyle name="千位分隔 2 27 50" xfId="16342"/>
    <cellStyle name="千位分隔 2 27 51" xfId="16343"/>
    <cellStyle name="千位分隔 2 27 52" xfId="16344"/>
    <cellStyle name="千位分隔 2 27 53" xfId="16345"/>
    <cellStyle name="千位分隔 2 27 54" xfId="16346"/>
    <cellStyle name="千位分隔 2 27 55" xfId="16347"/>
    <cellStyle name="千位分隔 2 27 56" xfId="16348"/>
    <cellStyle name="千位分隔 2 27 57" xfId="16349"/>
    <cellStyle name="千位分隔 2 27 58" xfId="16350"/>
    <cellStyle name="千位分隔 2 27 59" xfId="16351"/>
    <cellStyle name="千位分隔 2 27 6" xfId="16352"/>
    <cellStyle name="千位分隔 2 27 60" xfId="16353"/>
    <cellStyle name="千位分隔 2 27 61" xfId="16354"/>
    <cellStyle name="千位分隔 2 27 62" xfId="16355"/>
    <cellStyle name="千位分隔 2 27 63" xfId="16356"/>
    <cellStyle name="千位分隔 2 27 64" xfId="16357"/>
    <cellStyle name="千位分隔 2 27 65" xfId="16358"/>
    <cellStyle name="千位分隔 2 27 66" xfId="16359"/>
    <cellStyle name="千位分隔 2 27 67" xfId="16360"/>
    <cellStyle name="千位分隔 2 27 68" xfId="16361"/>
    <cellStyle name="千位分隔 2 27 69" xfId="16362"/>
    <cellStyle name="千位分隔 2 27 7" xfId="16363"/>
    <cellStyle name="千位分隔 2 27 70" xfId="16364"/>
    <cellStyle name="千位分隔 2 27 71" xfId="16365"/>
    <cellStyle name="千位分隔 2 27 72" xfId="16366"/>
    <cellStyle name="千位分隔 2 27 73" xfId="16367"/>
    <cellStyle name="千位分隔 2 27 74" xfId="16368"/>
    <cellStyle name="千位分隔 2 27 75" xfId="16369"/>
    <cellStyle name="千位分隔 2 27 76" xfId="16370"/>
    <cellStyle name="千位分隔 2 27 77" xfId="16371"/>
    <cellStyle name="千位分隔 2 27 78" xfId="16372"/>
    <cellStyle name="千位分隔 2 27 79" xfId="16373"/>
    <cellStyle name="千位分隔 2 27 8" xfId="16374"/>
    <cellStyle name="千位分隔 2 27 80" xfId="16375"/>
    <cellStyle name="千位分隔 2 27 9" xfId="16376"/>
    <cellStyle name="千位分隔 2 28" xfId="16377"/>
    <cellStyle name="千位分隔 2 28 10" xfId="16378"/>
    <cellStyle name="千位分隔 2 28 11" xfId="16379"/>
    <cellStyle name="千位分隔 2 28 12" xfId="16380"/>
    <cellStyle name="千位分隔 2 28 13" xfId="16381"/>
    <cellStyle name="千位分隔 2 28 14" xfId="16382"/>
    <cellStyle name="千位分隔 2 28 15" xfId="16383"/>
    <cellStyle name="千位分隔 2 28 16" xfId="16384"/>
    <cellStyle name="千位分隔 2 28 17" xfId="16385"/>
    <cellStyle name="千位分隔 2 28 18" xfId="16386"/>
    <cellStyle name="千位分隔 2 28 19" xfId="16387"/>
    <cellStyle name="千位分隔 2 28 2" xfId="16388"/>
    <cellStyle name="千位分隔 2 28 20" xfId="16389"/>
    <cellStyle name="千位分隔 2 28 21" xfId="16390"/>
    <cellStyle name="千位分隔 2 28 22" xfId="16391"/>
    <cellStyle name="千位分隔 2 28 23" xfId="16392"/>
    <cellStyle name="千位分隔 2 28 24" xfId="16393"/>
    <cellStyle name="千位分隔 2 28 25" xfId="16394"/>
    <cellStyle name="千位分隔 2 28 26" xfId="16395"/>
    <cellStyle name="千位分隔 2 28 27" xfId="16396"/>
    <cellStyle name="千位分隔 2 28 28" xfId="16397"/>
    <cellStyle name="千位分隔 2 28 29" xfId="16398"/>
    <cellStyle name="千位分隔 2 28 3" xfId="16399"/>
    <cellStyle name="千位分隔 2 28 30" xfId="16400"/>
    <cellStyle name="千位分隔 2 28 31" xfId="16401"/>
    <cellStyle name="千位分隔 2 28 32" xfId="16402"/>
    <cellStyle name="千位分隔 2 28 33" xfId="16403"/>
    <cellStyle name="千位分隔 2 28 34" xfId="16404"/>
    <cellStyle name="千位分隔 2 28 35" xfId="16405"/>
    <cellStyle name="千位分隔 2 28 36" xfId="16406"/>
    <cellStyle name="千位分隔 2 28 37" xfId="16407"/>
    <cellStyle name="千位分隔 2 28 38" xfId="16408"/>
    <cellStyle name="千位分隔 2 28 39" xfId="16409"/>
    <cellStyle name="千位分隔 2 28 4" xfId="16410"/>
    <cellStyle name="千位分隔 2 28 40" xfId="16411"/>
    <cellStyle name="千位分隔 2 28 41" xfId="16412"/>
    <cellStyle name="千位分隔 2 28 42" xfId="16413"/>
    <cellStyle name="千位分隔 2 28 43" xfId="16414"/>
    <cellStyle name="千位分隔 2 28 44" xfId="16415"/>
    <cellStyle name="千位分隔 2 28 45" xfId="16416"/>
    <cellStyle name="千位分隔 2 28 46" xfId="16417"/>
    <cellStyle name="千位分隔 2 28 47" xfId="16418"/>
    <cellStyle name="千位分隔 2 28 48" xfId="16419"/>
    <cellStyle name="千位分隔 2 28 49" xfId="16420"/>
    <cellStyle name="千位分隔 2 28 5" xfId="16421"/>
    <cellStyle name="千位分隔 2 28 50" xfId="16422"/>
    <cellStyle name="千位分隔 2 28 51" xfId="16423"/>
    <cellStyle name="千位分隔 2 28 52" xfId="16424"/>
    <cellStyle name="千位分隔 2 28 53" xfId="16425"/>
    <cellStyle name="千位分隔 2 28 54" xfId="16426"/>
    <cellStyle name="千位分隔 2 28 55" xfId="16427"/>
    <cellStyle name="千位分隔 2 28 56" xfId="16428"/>
    <cellStyle name="千位分隔 2 28 57" xfId="16429"/>
    <cellStyle name="千位分隔 2 28 58" xfId="16430"/>
    <cellStyle name="千位分隔 2 28 59" xfId="16431"/>
    <cellStyle name="千位分隔 2 28 6" xfId="16432"/>
    <cellStyle name="千位分隔 2 28 60" xfId="16433"/>
    <cellStyle name="千位分隔 2 28 61" xfId="16434"/>
    <cellStyle name="千位分隔 2 28 62" xfId="16435"/>
    <cellStyle name="千位分隔 2 28 63" xfId="16436"/>
    <cellStyle name="千位分隔 2 28 64" xfId="16437"/>
    <cellStyle name="千位分隔 2 28 65" xfId="16438"/>
    <cellStyle name="千位分隔 2 28 66" xfId="16439"/>
    <cellStyle name="千位分隔 2 28 67" xfId="16440"/>
    <cellStyle name="千位分隔 2 28 68" xfId="16441"/>
    <cellStyle name="千位分隔 2 28 69" xfId="16442"/>
    <cellStyle name="千位分隔 2 28 7" xfId="16443"/>
    <cellStyle name="千位分隔 2 28 70" xfId="16444"/>
    <cellStyle name="千位分隔 2 28 71" xfId="16445"/>
    <cellStyle name="千位分隔 2 28 72" xfId="16446"/>
    <cellStyle name="千位分隔 2 28 73" xfId="16447"/>
    <cellStyle name="千位分隔 2 28 74" xfId="16448"/>
    <cellStyle name="千位分隔 2 28 75" xfId="16449"/>
    <cellStyle name="千位分隔 2 28 76" xfId="16450"/>
    <cellStyle name="千位分隔 2 28 77" xfId="16451"/>
    <cellStyle name="千位分隔 2 28 78" xfId="16452"/>
    <cellStyle name="千位分隔 2 28 79" xfId="16453"/>
    <cellStyle name="千位分隔 2 28 8" xfId="16454"/>
    <cellStyle name="千位分隔 2 28 80" xfId="16455"/>
    <cellStyle name="千位分隔 2 28 9" xfId="16456"/>
    <cellStyle name="千位分隔 2 3" xfId="16457"/>
    <cellStyle name="千位分隔 2 3 10" xfId="16458"/>
    <cellStyle name="千位分隔 2 3 11" xfId="16459"/>
    <cellStyle name="千位分隔 2 3 12" xfId="16460"/>
    <cellStyle name="千位分隔 2 3 13" xfId="16461"/>
    <cellStyle name="千位分隔 2 3 14" xfId="16462"/>
    <cellStyle name="千位分隔 2 3 15" xfId="16463"/>
    <cellStyle name="千位分隔 2 3 16" xfId="16464"/>
    <cellStyle name="千位分隔 2 3 17" xfId="16465"/>
    <cellStyle name="千位分隔 2 3 18" xfId="16466"/>
    <cellStyle name="千位分隔 2 3 19" xfId="16467"/>
    <cellStyle name="千位分隔 2 3 2" xfId="16468"/>
    <cellStyle name="千位分隔 2 3 20" xfId="16469"/>
    <cellStyle name="千位分隔 2 3 21" xfId="16470"/>
    <cellStyle name="千位分隔 2 3 22" xfId="16471"/>
    <cellStyle name="千位分隔 2 3 23" xfId="16472"/>
    <cellStyle name="千位分隔 2 3 24" xfId="16473"/>
    <cellStyle name="千位分隔 2 3 25" xfId="16474"/>
    <cellStyle name="千位分隔 2 3 26" xfId="16475"/>
    <cellStyle name="千位分隔 2 3 27" xfId="16476"/>
    <cellStyle name="千位分隔 2 3 28" xfId="16477"/>
    <cellStyle name="千位分隔 2 3 29" xfId="16478"/>
    <cellStyle name="千位分隔 2 3 3" xfId="16479"/>
    <cellStyle name="千位分隔 2 3 30" xfId="16480"/>
    <cellStyle name="千位分隔 2 3 31" xfId="16481"/>
    <cellStyle name="千位分隔 2 3 32" xfId="16482"/>
    <cellStyle name="千位分隔 2 3 33" xfId="16483"/>
    <cellStyle name="千位分隔 2 3 34" xfId="16484"/>
    <cellStyle name="千位分隔 2 3 35" xfId="16485"/>
    <cellStyle name="千位分隔 2 3 36" xfId="16486"/>
    <cellStyle name="千位分隔 2 3 37" xfId="16487"/>
    <cellStyle name="千位分隔 2 3 38" xfId="16488"/>
    <cellStyle name="千位分隔 2 3 39" xfId="16489"/>
    <cellStyle name="千位分隔 2 3 4" xfId="16490"/>
    <cellStyle name="千位分隔 2 3 40" xfId="16491"/>
    <cellStyle name="千位分隔 2 3 41" xfId="16492"/>
    <cellStyle name="千位分隔 2 3 42" xfId="16493"/>
    <cellStyle name="千位分隔 2 3 43" xfId="16494"/>
    <cellStyle name="千位分隔 2 3 44" xfId="16495"/>
    <cellStyle name="千位分隔 2 3 45" xfId="16496"/>
    <cellStyle name="千位分隔 2 3 46" xfId="16497"/>
    <cellStyle name="千位分隔 2 3 47" xfId="16498"/>
    <cellStyle name="千位分隔 2 3 48" xfId="16499"/>
    <cellStyle name="千位分隔 2 3 49" xfId="16500"/>
    <cellStyle name="千位分隔 2 3 5" xfId="16501"/>
    <cellStyle name="千位分隔 2 3 50" xfId="16502"/>
    <cellStyle name="千位分隔 2 3 51" xfId="16503"/>
    <cellStyle name="千位分隔 2 3 52" xfId="16504"/>
    <cellStyle name="千位分隔 2 3 53" xfId="16505"/>
    <cellStyle name="千位分隔 2 3 54" xfId="16506"/>
    <cellStyle name="千位分隔 2 3 55" xfId="16507"/>
    <cellStyle name="千位分隔 2 3 56" xfId="16508"/>
    <cellStyle name="千位分隔 2 3 57" xfId="16509"/>
    <cellStyle name="千位分隔 2 3 58" xfId="16510"/>
    <cellStyle name="千位分隔 2 3 59" xfId="16511"/>
    <cellStyle name="千位分隔 2 3 6" xfId="16512"/>
    <cellStyle name="千位分隔 2 3 60" xfId="16513"/>
    <cellStyle name="千位分隔 2 3 61" xfId="16514"/>
    <cellStyle name="千位分隔 2 3 62" xfId="16515"/>
    <cellStyle name="千位分隔 2 3 63" xfId="16516"/>
    <cellStyle name="千位分隔 2 3 64" xfId="16517"/>
    <cellStyle name="千位分隔 2 3 65" xfId="16518"/>
    <cellStyle name="千位分隔 2 3 66" xfId="16519"/>
    <cellStyle name="千位分隔 2 3 67" xfId="16520"/>
    <cellStyle name="千位分隔 2 3 68" xfId="16521"/>
    <cellStyle name="千位分隔 2 3 69" xfId="16522"/>
    <cellStyle name="千位分隔 2 3 7" xfId="16523"/>
    <cellStyle name="千位分隔 2 3 70" xfId="16524"/>
    <cellStyle name="千位分隔 2 3 71" xfId="16525"/>
    <cellStyle name="千位分隔 2 3 72" xfId="16526"/>
    <cellStyle name="千位分隔 2 3 73" xfId="16527"/>
    <cellStyle name="千位分隔 2 3 74" xfId="16528"/>
    <cellStyle name="千位分隔 2 3 75" xfId="16529"/>
    <cellStyle name="千位分隔 2 3 76" xfId="16530"/>
    <cellStyle name="千位分隔 2 3 77" xfId="16531"/>
    <cellStyle name="千位分隔 2 3 78" xfId="16532"/>
    <cellStyle name="千位分隔 2 3 79" xfId="16533"/>
    <cellStyle name="千位分隔 2 3 8" xfId="16534"/>
    <cellStyle name="千位分隔 2 3 80" xfId="16535"/>
    <cellStyle name="千位分隔 2 3 9" xfId="16536"/>
    <cellStyle name="千位分隔 2 4" xfId="16537"/>
    <cellStyle name="千位分隔 2 4 10" xfId="16538"/>
    <cellStyle name="千位分隔 2 4 11" xfId="16539"/>
    <cellStyle name="千位分隔 2 4 12" xfId="16540"/>
    <cellStyle name="千位分隔 2 4 13" xfId="16541"/>
    <cellStyle name="千位分隔 2 4 14" xfId="16542"/>
    <cellStyle name="千位分隔 2 4 15" xfId="16543"/>
    <cellStyle name="千位分隔 2 4 16" xfId="16544"/>
    <cellStyle name="千位分隔 2 4 17" xfId="16545"/>
    <cellStyle name="千位分隔 2 4 18" xfId="16546"/>
    <cellStyle name="千位分隔 2 4 19" xfId="16547"/>
    <cellStyle name="千位分隔 2 4 2" xfId="16548"/>
    <cellStyle name="千位分隔 2 4 20" xfId="16549"/>
    <cellStyle name="千位分隔 2 4 21" xfId="16550"/>
    <cellStyle name="千位分隔 2 4 22" xfId="16551"/>
    <cellStyle name="千位分隔 2 4 23" xfId="16552"/>
    <cellStyle name="千位分隔 2 4 24" xfId="16553"/>
    <cellStyle name="千位分隔 2 4 25" xfId="16554"/>
    <cellStyle name="千位分隔 2 4 26" xfId="16555"/>
    <cellStyle name="千位分隔 2 4 27" xfId="16556"/>
    <cellStyle name="千位分隔 2 4 28" xfId="16557"/>
    <cellStyle name="千位分隔 2 4 29" xfId="16558"/>
    <cellStyle name="千位分隔 2 4 3" xfId="16559"/>
    <cellStyle name="千位分隔 2 4 30" xfId="16560"/>
    <cellStyle name="千位分隔 2 4 31" xfId="16561"/>
    <cellStyle name="千位分隔 2 4 32" xfId="16562"/>
    <cellStyle name="千位分隔 2 4 33" xfId="16563"/>
    <cellStyle name="千位分隔 2 4 34" xfId="16564"/>
    <cellStyle name="千位分隔 2 4 35" xfId="16565"/>
    <cellStyle name="千位分隔 2 4 36" xfId="16566"/>
    <cellStyle name="千位分隔 2 4 37" xfId="16567"/>
    <cellStyle name="千位分隔 2 4 38" xfId="16568"/>
    <cellStyle name="千位分隔 2 4 39" xfId="16569"/>
    <cellStyle name="千位分隔 2 4 4" xfId="16570"/>
    <cellStyle name="千位分隔 2 4 40" xfId="16571"/>
    <cellStyle name="千位分隔 2 4 41" xfId="16572"/>
    <cellStyle name="千位分隔 2 4 42" xfId="16573"/>
    <cellStyle name="千位分隔 2 4 43" xfId="16574"/>
    <cellStyle name="千位分隔 2 4 44" xfId="16575"/>
    <cellStyle name="千位分隔 2 4 45" xfId="16576"/>
    <cellStyle name="千位分隔 2 4 46" xfId="16577"/>
    <cellStyle name="千位分隔 2 4 47" xfId="16578"/>
    <cellStyle name="千位分隔 2 4 48" xfId="16579"/>
    <cellStyle name="千位分隔 2 4 49" xfId="16580"/>
    <cellStyle name="千位分隔 2 4 5" xfId="16581"/>
    <cellStyle name="千位分隔 2 4 50" xfId="16582"/>
    <cellStyle name="千位分隔 2 4 51" xfId="16583"/>
    <cellStyle name="千位分隔 2 4 52" xfId="16584"/>
    <cellStyle name="千位分隔 2 4 53" xfId="16585"/>
    <cellStyle name="千位分隔 2 4 54" xfId="16586"/>
    <cellStyle name="千位分隔 2 4 55" xfId="16587"/>
    <cellStyle name="千位分隔 2 4 56" xfId="16588"/>
    <cellStyle name="千位分隔 2 4 57" xfId="16589"/>
    <cellStyle name="千位分隔 2 4 58" xfId="16590"/>
    <cellStyle name="千位分隔 2 4 59" xfId="16591"/>
    <cellStyle name="千位分隔 2 4 6" xfId="16592"/>
    <cellStyle name="千位分隔 2 4 60" xfId="16593"/>
    <cellStyle name="千位分隔 2 4 61" xfId="16594"/>
    <cellStyle name="千位分隔 2 4 62" xfId="16595"/>
    <cellStyle name="千位分隔 2 4 63" xfId="16596"/>
    <cellStyle name="千位分隔 2 4 64" xfId="16597"/>
    <cellStyle name="千位分隔 2 4 65" xfId="16598"/>
    <cellStyle name="千位分隔 2 4 66" xfId="16599"/>
    <cellStyle name="千位分隔 2 4 67" xfId="16600"/>
    <cellStyle name="千位分隔 2 4 68" xfId="16601"/>
    <cellStyle name="千位分隔 2 4 69" xfId="16602"/>
    <cellStyle name="千位分隔 2 4 7" xfId="16603"/>
    <cellStyle name="千位分隔 2 4 70" xfId="16604"/>
    <cellStyle name="千位分隔 2 4 71" xfId="16605"/>
    <cellStyle name="千位分隔 2 4 72" xfId="16606"/>
    <cellStyle name="千位分隔 2 4 73" xfId="16607"/>
    <cellStyle name="千位分隔 2 4 74" xfId="16608"/>
    <cellStyle name="千位分隔 2 4 75" xfId="16609"/>
    <cellStyle name="千位分隔 2 4 76" xfId="16610"/>
    <cellStyle name="千位分隔 2 4 77" xfId="16611"/>
    <cellStyle name="千位分隔 2 4 78" xfId="16612"/>
    <cellStyle name="千位分隔 2 4 79" xfId="16613"/>
    <cellStyle name="千位分隔 2 4 8" xfId="16614"/>
    <cellStyle name="千位分隔 2 4 80" xfId="16615"/>
    <cellStyle name="千位分隔 2 4 9" xfId="16616"/>
    <cellStyle name="千位分隔 2 5" xfId="16617"/>
    <cellStyle name="千位分隔 2 5 10" xfId="16618"/>
    <cellStyle name="千位分隔 2 5 11" xfId="16619"/>
    <cellStyle name="千位分隔 2 5 12" xfId="16620"/>
    <cellStyle name="千位分隔 2 5 13" xfId="16621"/>
    <cellStyle name="千位分隔 2 5 14" xfId="16622"/>
    <cellStyle name="千位分隔 2 5 15" xfId="16623"/>
    <cellStyle name="千位分隔 2 5 16" xfId="16624"/>
    <cellStyle name="千位分隔 2 5 17" xfId="16625"/>
    <cellStyle name="千位分隔 2 5 18" xfId="16626"/>
    <cellStyle name="千位分隔 2 5 19" xfId="16627"/>
    <cellStyle name="千位分隔 2 5 2" xfId="16628"/>
    <cellStyle name="千位分隔 2 5 20" xfId="16629"/>
    <cellStyle name="千位分隔 2 5 21" xfId="16630"/>
    <cellStyle name="千位分隔 2 5 22" xfId="16631"/>
    <cellStyle name="千位分隔 2 5 23" xfId="16632"/>
    <cellStyle name="千位分隔 2 5 24" xfId="16633"/>
    <cellStyle name="千位分隔 2 5 25" xfId="16634"/>
    <cellStyle name="千位分隔 2 5 26" xfId="16635"/>
    <cellStyle name="千位分隔 2 5 27" xfId="16636"/>
    <cellStyle name="千位分隔 2 5 28" xfId="16637"/>
    <cellStyle name="千位分隔 2 5 29" xfId="16638"/>
    <cellStyle name="千位分隔 2 5 3" xfId="16639"/>
    <cellStyle name="千位分隔 2 5 30" xfId="16640"/>
    <cellStyle name="千位分隔 2 5 31" xfId="16641"/>
    <cellStyle name="千位分隔 2 5 32" xfId="16642"/>
    <cellStyle name="千位分隔 2 5 33" xfId="16643"/>
    <cellStyle name="千位分隔 2 5 34" xfId="16644"/>
    <cellStyle name="千位分隔 2 5 35" xfId="16645"/>
    <cellStyle name="千位分隔 2 5 36" xfId="16646"/>
    <cellStyle name="千位分隔 2 5 37" xfId="16647"/>
    <cellStyle name="千位分隔 2 5 38" xfId="16648"/>
    <cellStyle name="千位分隔 2 5 39" xfId="16649"/>
    <cellStyle name="千位分隔 2 5 4" xfId="16650"/>
    <cellStyle name="千位分隔 2 5 40" xfId="16651"/>
    <cellStyle name="千位分隔 2 5 41" xfId="16652"/>
    <cellStyle name="千位分隔 2 5 42" xfId="16653"/>
    <cellStyle name="千位分隔 2 5 43" xfId="16654"/>
    <cellStyle name="千位分隔 2 5 44" xfId="16655"/>
    <cellStyle name="千位分隔 2 5 45" xfId="16656"/>
    <cellStyle name="千位分隔 2 5 46" xfId="16657"/>
    <cellStyle name="千位分隔 2 5 47" xfId="16658"/>
    <cellStyle name="千位分隔 2 5 48" xfId="16659"/>
    <cellStyle name="千位分隔 2 5 49" xfId="16660"/>
    <cellStyle name="千位分隔 2 5 5" xfId="16661"/>
    <cellStyle name="千位分隔 2 5 50" xfId="16662"/>
    <cellStyle name="千位分隔 2 5 51" xfId="16663"/>
    <cellStyle name="千位分隔 2 5 52" xfId="16664"/>
    <cellStyle name="千位分隔 2 5 53" xfId="16665"/>
    <cellStyle name="千位分隔 2 5 54" xfId="16666"/>
    <cellStyle name="千位分隔 2 5 55" xfId="16667"/>
    <cellStyle name="千位分隔 2 5 56" xfId="16668"/>
    <cellStyle name="千位分隔 2 5 57" xfId="16669"/>
    <cellStyle name="千位分隔 2 5 58" xfId="16670"/>
    <cellStyle name="千位分隔 2 5 59" xfId="16671"/>
    <cellStyle name="千位分隔 2 5 6" xfId="16672"/>
    <cellStyle name="千位分隔 2 5 60" xfId="16673"/>
    <cellStyle name="千位分隔 2 5 61" xfId="16674"/>
    <cellStyle name="千位分隔 2 5 62" xfId="16675"/>
    <cellStyle name="千位分隔 2 5 63" xfId="16676"/>
    <cellStyle name="千位分隔 2 5 64" xfId="16677"/>
    <cellStyle name="千位分隔 2 5 65" xfId="16678"/>
    <cellStyle name="千位分隔 2 5 66" xfId="16679"/>
    <cellStyle name="千位分隔 2 5 67" xfId="16680"/>
    <cellStyle name="千位分隔 2 5 68" xfId="16681"/>
    <cellStyle name="千位分隔 2 5 69" xfId="16682"/>
    <cellStyle name="千位分隔 2 5 7" xfId="16683"/>
    <cellStyle name="千位分隔 2 5 70" xfId="16684"/>
    <cellStyle name="千位分隔 2 5 71" xfId="16685"/>
    <cellStyle name="千位分隔 2 5 72" xfId="16686"/>
    <cellStyle name="千位分隔 2 5 73" xfId="16687"/>
    <cellStyle name="千位分隔 2 5 74" xfId="16688"/>
    <cellStyle name="千位分隔 2 5 75" xfId="16689"/>
    <cellStyle name="千位分隔 2 5 76" xfId="16690"/>
    <cellStyle name="千位分隔 2 5 77" xfId="16691"/>
    <cellStyle name="千位分隔 2 5 78" xfId="16692"/>
    <cellStyle name="千位分隔 2 5 79" xfId="16693"/>
    <cellStyle name="千位分隔 2 5 8" xfId="16694"/>
    <cellStyle name="千位分隔 2 5 80" xfId="16695"/>
    <cellStyle name="千位分隔 2 5 9" xfId="16696"/>
    <cellStyle name="千位分隔 2 6" xfId="16697"/>
    <cellStyle name="千位分隔 2 6 10" xfId="16698"/>
    <cellStyle name="千位分隔 2 6 11" xfId="16699"/>
    <cellStyle name="千位分隔 2 6 12" xfId="16700"/>
    <cellStyle name="千位分隔 2 6 13" xfId="16701"/>
    <cellStyle name="千位分隔 2 6 14" xfId="16702"/>
    <cellStyle name="千位分隔 2 6 15" xfId="16703"/>
    <cellStyle name="千位分隔 2 6 16" xfId="16704"/>
    <cellStyle name="千位分隔 2 6 17" xfId="16705"/>
    <cellStyle name="千位分隔 2 6 18" xfId="16706"/>
    <cellStyle name="千位分隔 2 6 19" xfId="16707"/>
    <cellStyle name="千位分隔 2 6 2" xfId="16708"/>
    <cellStyle name="千位分隔 2 6 20" xfId="16709"/>
    <cellStyle name="千位分隔 2 6 21" xfId="16710"/>
    <cellStyle name="千位分隔 2 6 22" xfId="16711"/>
    <cellStyle name="千位分隔 2 6 23" xfId="16712"/>
    <cellStyle name="千位分隔 2 6 24" xfId="16713"/>
    <cellStyle name="千位分隔 2 6 25" xfId="16714"/>
    <cellStyle name="千位分隔 2 6 26" xfId="16715"/>
    <cellStyle name="千位分隔 2 6 27" xfId="16716"/>
    <cellStyle name="千位分隔 2 6 28" xfId="16717"/>
    <cellStyle name="千位分隔 2 6 29" xfId="16718"/>
    <cellStyle name="千位分隔 2 6 3" xfId="16719"/>
    <cellStyle name="千位分隔 2 6 30" xfId="16720"/>
    <cellStyle name="千位分隔 2 6 31" xfId="16721"/>
    <cellStyle name="千位分隔 2 6 32" xfId="16722"/>
    <cellStyle name="千位分隔 2 6 33" xfId="16723"/>
    <cellStyle name="千位分隔 2 6 34" xfId="16724"/>
    <cellStyle name="千位分隔 2 6 35" xfId="16725"/>
    <cellStyle name="千位分隔 2 6 36" xfId="16726"/>
    <cellStyle name="千位分隔 2 6 37" xfId="16727"/>
    <cellStyle name="千位分隔 2 6 38" xfId="16728"/>
    <cellStyle name="千位分隔 2 6 39" xfId="16729"/>
    <cellStyle name="千位分隔 2 6 4" xfId="16730"/>
    <cellStyle name="千位分隔 2 6 40" xfId="16731"/>
    <cellStyle name="千位分隔 2 6 41" xfId="16732"/>
    <cellStyle name="千位分隔 2 6 42" xfId="16733"/>
    <cellStyle name="千位分隔 2 6 43" xfId="16734"/>
    <cellStyle name="千位分隔 2 6 44" xfId="16735"/>
    <cellStyle name="千位分隔 2 6 45" xfId="16736"/>
    <cellStyle name="千位分隔 2 6 46" xfId="16737"/>
    <cellStyle name="千位分隔 2 6 47" xfId="16738"/>
    <cellStyle name="千位分隔 2 6 48" xfId="16739"/>
    <cellStyle name="千位分隔 2 6 49" xfId="16740"/>
    <cellStyle name="千位分隔 2 6 5" xfId="16741"/>
    <cellStyle name="千位分隔 2 6 50" xfId="16742"/>
    <cellStyle name="千位分隔 2 6 51" xfId="16743"/>
    <cellStyle name="千位分隔 2 6 52" xfId="16744"/>
    <cellStyle name="千位分隔 2 6 53" xfId="16745"/>
    <cellStyle name="千位分隔 2 6 54" xfId="16746"/>
    <cellStyle name="千位分隔 2 6 55" xfId="16747"/>
    <cellStyle name="千位分隔 2 6 56" xfId="16748"/>
    <cellStyle name="千位分隔 2 6 57" xfId="16749"/>
    <cellStyle name="千位分隔 2 6 58" xfId="16750"/>
    <cellStyle name="千位分隔 2 6 59" xfId="16751"/>
    <cellStyle name="千位分隔 2 6 6" xfId="16752"/>
    <cellStyle name="千位分隔 2 6 60" xfId="16753"/>
    <cellStyle name="千位分隔 2 6 61" xfId="16754"/>
    <cellStyle name="千位分隔 2 6 62" xfId="16755"/>
    <cellStyle name="千位分隔 2 6 63" xfId="16756"/>
    <cellStyle name="千位分隔 2 6 64" xfId="16757"/>
    <cellStyle name="千位分隔 2 6 65" xfId="16758"/>
    <cellStyle name="千位分隔 2 6 66" xfId="16759"/>
    <cellStyle name="千位分隔 2 6 67" xfId="16760"/>
    <cellStyle name="千位分隔 2 6 68" xfId="16761"/>
    <cellStyle name="千位分隔 2 6 69" xfId="16762"/>
    <cellStyle name="千位分隔 2 6 7" xfId="16763"/>
    <cellStyle name="千位分隔 2 6 70" xfId="16764"/>
    <cellStyle name="千位分隔 2 6 71" xfId="16765"/>
    <cellStyle name="千位分隔 2 6 72" xfId="16766"/>
    <cellStyle name="千位分隔 2 6 73" xfId="16767"/>
    <cellStyle name="千位分隔 2 6 74" xfId="16768"/>
    <cellStyle name="千位分隔 2 6 75" xfId="16769"/>
    <cellStyle name="千位分隔 2 6 76" xfId="16770"/>
    <cellStyle name="千位分隔 2 6 77" xfId="16771"/>
    <cellStyle name="千位分隔 2 6 78" xfId="16772"/>
    <cellStyle name="千位分隔 2 6 79" xfId="16773"/>
    <cellStyle name="千位分隔 2 6 8" xfId="16774"/>
    <cellStyle name="千位分隔 2 6 80" xfId="16775"/>
    <cellStyle name="千位分隔 2 6 9" xfId="16776"/>
    <cellStyle name="千位分隔 2 7" xfId="16777"/>
    <cellStyle name="千位分隔 2 7 10" xfId="16778"/>
    <cellStyle name="千位分隔 2 7 11" xfId="16779"/>
    <cellStyle name="千位分隔 2 7 12" xfId="16780"/>
    <cellStyle name="千位分隔 2 7 13" xfId="16781"/>
    <cellStyle name="千位分隔 2 7 14" xfId="16782"/>
    <cellStyle name="千位分隔 2 7 15" xfId="16783"/>
    <cellStyle name="千位分隔 2 7 16" xfId="16784"/>
    <cellStyle name="千位分隔 2 7 17" xfId="16785"/>
    <cellStyle name="千位分隔 2 7 18" xfId="16786"/>
    <cellStyle name="千位分隔 2 7 19" xfId="16787"/>
    <cellStyle name="千位分隔 2 7 2" xfId="16788"/>
    <cellStyle name="千位分隔 2 7 20" xfId="16789"/>
    <cellStyle name="千位分隔 2 7 21" xfId="16790"/>
    <cellStyle name="千位分隔 2 7 22" xfId="16791"/>
    <cellStyle name="千位分隔 2 7 23" xfId="16792"/>
    <cellStyle name="千位分隔 2 7 24" xfId="16793"/>
    <cellStyle name="千位分隔 2 7 25" xfId="16794"/>
    <cellStyle name="千位分隔 2 7 26" xfId="16795"/>
    <cellStyle name="千位分隔 2 7 27" xfId="16796"/>
    <cellStyle name="千位分隔 2 7 28" xfId="16797"/>
    <cellStyle name="千位分隔 2 7 29" xfId="16798"/>
    <cellStyle name="千位分隔 2 7 3" xfId="16799"/>
    <cellStyle name="千位分隔 2 7 30" xfId="16800"/>
    <cellStyle name="千位分隔 2 7 31" xfId="16801"/>
    <cellStyle name="千位分隔 2 7 32" xfId="16802"/>
    <cellStyle name="千位分隔 2 7 33" xfId="16803"/>
    <cellStyle name="千位分隔 2 7 34" xfId="16804"/>
    <cellStyle name="千位分隔 2 7 35" xfId="16805"/>
    <cellStyle name="千位分隔 2 7 36" xfId="16806"/>
    <cellStyle name="千位分隔 2 7 37" xfId="16807"/>
    <cellStyle name="千位分隔 2 7 38" xfId="16808"/>
    <cellStyle name="千位分隔 2 7 39" xfId="16809"/>
    <cellStyle name="千位分隔 2 7 4" xfId="16810"/>
    <cellStyle name="千位分隔 2 7 40" xfId="16811"/>
    <cellStyle name="千位分隔 2 7 41" xfId="16812"/>
    <cellStyle name="千位分隔 2 7 42" xfId="16813"/>
    <cellStyle name="千位分隔 2 7 43" xfId="16814"/>
    <cellStyle name="千位分隔 2 7 44" xfId="16815"/>
    <cellStyle name="千位分隔 2 7 45" xfId="16816"/>
    <cellStyle name="千位分隔 2 7 46" xfId="16817"/>
    <cellStyle name="千位分隔 2 7 47" xfId="16818"/>
    <cellStyle name="千位分隔 2 7 48" xfId="16819"/>
    <cellStyle name="千位分隔 2 7 49" xfId="16820"/>
    <cellStyle name="千位分隔 2 7 5" xfId="16821"/>
    <cellStyle name="千位分隔 2 7 50" xfId="16822"/>
    <cellStyle name="千位分隔 2 7 51" xfId="16823"/>
    <cellStyle name="千位分隔 2 7 52" xfId="16824"/>
    <cellStyle name="千位分隔 2 7 53" xfId="16825"/>
    <cellStyle name="千位分隔 2 7 54" xfId="16826"/>
    <cellStyle name="千位分隔 2 7 55" xfId="16827"/>
    <cellStyle name="千位分隔 2 7 56" xfId="16828"/>
    <cellStyle name="千位分隔 2 7 57" xfId="16829"/>
    <cellStyle name="千位分隔 2 7 58" xfId="16830"/>
    <cellStyle name="千位分隔 2 7 59" xfId="16831"/>
    <cellStyle name="千位分隔 2 7 6" xfId="16832"/>
    <cellStyle name="千位分隔 2 7 60" xfId="16833"/>
    <cellStyle name="千位分隔 2 7 61" xfId="16834"/>
    <cellStyle name="千位分隔 2 7 62" xfId="16835"/>
    <cellStyle name="千位分隔 2 7 63" xfId="16836"/>
    <cellStyle name="千位分隔 2 7 64" xfId="16837"/>
    <cellStyle name="千位分隔 2 7 65" xfId="16838"/>
    <cellStyle name="千位分隔 2 7 66" xfId="16839"/>
    <cellStyle name="千位分隔 2 7 67" xfId="16840"/>
    <cellStyle name="千位分隔 2 7 68" xfId="16841"/>
    <cellStyle name="千位分隔 2 7 69" xfId="16842"/>
    <cellStyle name="千位分隔 2 7 7" xfId="16843"/>
    <cellStyle name="千位分隔 2 7 70" xfId="16844"/>
    <cellStyle name="千位分隔 2 7 71" xfId="16845"/>
    <cellStyle name="千位分隔 2 7 72" xfId="16846"/>
    <cellStyle name="千位分隔 2 7 73" xfId="16847"/>
    <cellStyle name="千位分隔 2 7 74" xfId="16848"/>
    <cellStyle name="千位分隔 2 7 75" xfId="16849"/>
    <cellStyle name="千位分隔 2 7 76" xfId="16850"/>
    <cellStyle name="千位分隔 2 7 77" xfId="16851"/>
    <cellStyle name="千位分隔 2 7 78" xfId="16852"/>
    <cellStyle name="千位分隔 2 7 79" xfId="16853"/>
    <cellStyle name="千位分隔 2 7 8" xfId="16854"/>
    <cellStyle name="千位分隔 2 7 80" xfId="16855"/>
    <cellStyle name="千位分隔 2 7 9" xfId="16856"/>
    <cellStyle name="千位分隔 2 8" xfId="16857"/>
    <cellStyle name="千位分隔 2 8 10" xfId="16858"/>
    <cellStyle name="千位分隔 2 8 11" xfId="16859"/>
    <cellStyle name="千位分隔 2 8 12" xfId="16860"/>
    <cellStyle name="千位分隔 2 8 13" xfId="16861"/>
    <cellStyle name="千位分隔 2 8 14" xfId="16862"/>
    <cellStyle name="千位分隔 2 8 15" xfId="16863"/>
    <cellStyle name="千位分隔 2 8 16" xfId="16864"/>
    <cellStyle name="千位分隔 2 8 17" xfId="16865"/>
    <cellStyle name="千位分隔 2 8 18" xfId="16866"/>
    <cellStyle name="千位分隔 2 8 19" xfId="16867"/>
    <cellStyle name="千位分隔 2 8 2" xfId="16868"/>
    <cellStyle name="千位分隔 2 8 20" xfId="16869"/>
    <cellStyle name="千位分隔 2 8 21" xfId="16870"/>
    <cellStyle name="千位分隔 2 8 22" xfId="16871"/>
    <cellStyle name="千位分隔 2 8 23" xfId="16872"/>
    <cellStyle name="千位分隔 2 8 24" xfId="16873"/>
    <cellStyle name="千位分隔 2 8 25" xfId="16874"/>
    <cellStyle name="千位分隔 2 8 26" xfId="16875"/>
    <cellStyle name="千位分隔 2 8 27" xfId="16876"/>
    <cellStyle name="千位分隔 2 8 28" xfId="16877"/>
    <cellStyle name="千位分隔 2 8 29" xfId="16878"/>
    <cellStyle name="千位分隔 2 8 3" xfId="16879"/>
    <cellStyle name="千位分隔 2 8 30" xfId="16880"/>
    <cellStyle name="千位分隔 2 8 31" xfId="16881"/>
    <cellStyle name="千位分隔 2 8 32" xfId="16882"/>
    <cellStyle name="千位分隔 2 8 33" xfId="16883"/>
    <cellStyle name="千位分隔 2 8 34" xfId="16884"/>
    <cellStyle name="千位分隔 2 8 35" xfId="16885"/>
    <cellStyle name="千位分隔 2 8 36" xfId="16886"/>
    <cellStyle name="千位分隔 2 8 37" xfId="16887"/>
    <cellStyle name="千位分隔 2 8 38" xfId="16888"/>
    <cellStyle name="千位分隔 2 8 39" xfId="16889"/>
    <cellStyle name="千位分隔 2 8 4" xfId="16890"/>
    <cellStyle name="千位分隔 2 8 40" xfId="16891"/>
    <cellStyle name="千位分隔 2 8 41" xfId="16892"/>
    <cellStyle name="千位分隔 2 8 42" xfId="16893"/>
    <cellStyle name="千位分隔 2 8 43" xfId="16894"/>
    <cellStyle name="千位分隔 2 8 44" xfId="16895"/>
    <cellStyle name="千位分隔 2 8 45" xfId="16896"/>
    <cellStyle name="千位分隔 2 8 46" xfId="16897"/>
    <cellStyle name="千位分隔 2 8 47" xfId="16898"/>
    <cellStyle name="千位分隔 2 8 48" xfId="16899"/>
    <cellStyle name="千位分隔 2 8 49" xfId="16900"/>
    <cellStyle name="千位分隔 2 8 5" xfId="16901"/>
    <cellStyle name="千位分隔 2 8 50" xfId="16902"/>
    <cellStyle name="千位分隔 2 8 51" xfId="16903"/>
    <cellStyle name="千位分隔 2 8 52" xfId="16904"/>
    <cellStyle name="千位分隔 2 8 53" xfId="16905"/>
    <cellStyle name="千位分隔 2 8 54" xfId="16906"/>
    <cellStyle name="千位分隔 2 8 55" xfId="16907"/>
    <cellStyle name="千位分隔 2 8 56" xfId="16908"/>
    <cellStyle name="千位分隔 2 8 57" xfId="16909"/>
    <cellStyle name="千位分隔 2 8 58" xfId="16910"/>
    <cellStyle name="千位分隔 2 8 59" xfId="16911"/>
    <cellStyle name="千位分隔 2 8 6" xfId="16912"/>
    <cellStyle name="千位分隔 2 8 60" xfId="16913"/>
    <cellStyle name="千位分隔 2 8 61" xfId="16914"/>
    <cellStyle name="千位分隔 2 8 62" xfId="16915"/>
    <cellStyle name="千位分隔 2 8 63" xfId="16916"/>
    <cellStyle name="千位分隔 2 8 64" xfId="16917"/>
    <cellStyle name="千位分隔 2 8 65" xfId="16918"/>
    <cellStyle name="千位分隔 2 8 66" xfId="16919"/>
    <cellStyle name="千位分隔 2 8 67" xfId="16920"/>
    <cellStyle name="千位分隔 2 8 68" xfId="16921"/>
    <cellStyle name="千位分隔 2 8 69" xfId="16922"/>
    <cellStyle name="千位分隔 2 8 7" xfId="16923"/>
    <cellStyle name="千位分隔 2 8 70" xfId="16924"/>
    <cellStyle name="千位分隔 2 8 71" xfId="16925"/>
    <cellStyle name="千位分隔 2 8 72" xfId="16926"/>
    <cellStyle name="千位分隔 2 8 73" xfId="16927"/>
    <cellStyle name="千位分隔 2 8 74" xfId="16928"/>
    <cellStyle name="千位分隔 2 8 75" xfId="16929"/>
    <cellStyle name="千位分隔 2 8 76" xfId="16930"/>
    <cellStyle name="千位分隔 2 8 77" xfId="16931"/>
    <cellStyle name="千位分隔 2 8 78" xfId="16932"/>
    <cellStyle name="千位分隔 2 8 79" xfId="16933"/>
    <cellStyle name="千位分隔 2 8 8" xfId="16934"/>
    <cellStyle name="千位分隔 2 8 80" xfId="16935"/>
    <cellStyle name="千位分隔 2 8 9" xfId="16936"/>
    <cellStyle name="千位分隔 2 9" xfId="16937"/>
    <cellStyle name="千位分隔 2 9 10" xfId="16938"/>
    <cellStyle name="千位分隔 2 9 11" xfId="16939"/>
    <cellStyle name="千位分隔 2 9 12" xfId="16940"/>
    <cellStyle name="千位分隔 2 9 13" xfId="16941"/>
    <cellStyle name="千位分隔 2 9 14" xfId="16942"/>
    <cellStyle name="千位分隔 2 9 15" xfId="16943"/>
    <cellStyle name="千位分隔 2 9 16" xfId="16944"/>
    <cellStyle name="千位分隔 2 9 17" xfId="16945"/>
    <cellStyle name="千位分隔 2 9 18" xfId="16946"/>
    <cellStyle name="千位分隔 2 9 19" xfId="16947"/>
    <cellStyle name="千位分隔 2 9 2" xfId="16948"/>
    <cellStyle name="千位分隔 2 9 20" xfId="16949"/>
    <cellStyle name="千位分隔 2 9 21" xfId="16950"/>
    <cellStyle name="千位分隔 2 9 22" xfId="16951"/>
    <cellStyle name="千位分隔 2 9 23" xfId="16952"/>
    <cellStyle name="千位分隔 2 9 24" xfId="16953"/>
    <cellStyle name="千位分隔 2 9 25" xfId="16954"/>
    <cellStyle name="千位分隔 2 9 26" xfId="16955"/>
    <cellStyle name="千位分隔 2 9 27" xfId="16956"/>
    <cellStyle name="千位分隔 2 9 28" xfId="16957"/>
    <cellStyle name="千位分隔 2 9 29" xfId="16958"/>
    <cellStyle name="千位分隔 2 9 3" xfId="16959"/>
    <cellStyle name="千位分隔 2 9 30" xfId="16960"/>
    <cellStyle name="千位分隔 2 9 31" xfId="16961"/>
    <cellStyle name="千位分隔 2 9 32" xfId="16962"/>
    <cellStyle name="千位分隔 2 9 33" xfId="16963"/>
    <cellStyle name="千位分隔 2 9 34" xfId="16964"/>
    <cellStyle name="千位分隔 2 9 35" xfId="16965"/>
    <cellStyle name="千位分隔 2 9 36" xfId="16966"/>
    <cellStyle name="千位分隔 2 9 37" xfId="16967"/>
    <cellStyle name="千位分隔 2 9 38" xfId="16968"/>
    <cellStyle name="千位分隔 2 9 39" xfId="16969"/>
    <cellStyle name="千位分隔 2 9 4" xfId="16970"/>
    <cellStyle name="千位分隔 2 9 40" xfId="16971"/>
    <cellStyle name="千位分隔 2 9 41" xfId="16972"/>
    <cellStyle name="千位分隔 2 9 42" xfId="16973"/>
    <cellStyle name="千位分隔 2 9 43" xfId="16974"/>
    <cellStyle name="千位分隔 2 9 44" xfId="16975"/>
    <cellStyle name="千位分隔 2 9 45" xfId="16976"/>
    <cellStyle name="千位分隔 2 9 46" xfId="16977"/>
    <cellStyle name="千位分隔 2 9 47" xfId="16978"/>
    <cellStyle name="千位分隔 2 9 48" xfId="16979"/>
    <cellStyle name="千位分隔 2 9 49" xfId="16980"/>
    <cellStyle name="千位分隔 2 9 5" xfId="16981"/>
    <cellStyle name="千位分隔 2 9 50" xfId="16982"/>
    <cellStyle name="千位分隔 2 9 51" xfId="16983"/>
    <cellStyle name="千位分隔 2 9 52" xfId="16984"/>
    <cellStyle name="千位分隔 2 9 53" xfId="16985"/>
    <cellStyle name="千位分隔 2 9 54" xfId="16986"/>
    <cellStyle name="千位分隔 2 9 55" xfId="16987"/>
    <cellStyle name="千位分隔 2 9 56" xfId="16988"/>
    <cellStyle name="千位分隔 2 9 57" xfId="16989"/>
    <cellStyle name="千位分隔 2 9 58" xfId="16990"/>
    <cellStyle name="千位分隔 2 9 59" xfId="16991"/>
    <cellStyle name="千位分隔 2 9 6" xfId="16992"/>
    <cellStyle name="千位分隔 2 9 60" xfId="16993"/>
    <cellStyle name="千位分隔 2 9 61" xfId="16994"/>
    <cellStyle name="千位分隔 2 9 62" xfId="16995"/>
    <cellStyle name="千位分隔 2 9 63" xfId="16996"/>
    <cellStyle name="千位分隔 2 9 64" xfId="16997"/>
    <cellStyle name="千位分隔 2 9 65" xfId="16998"/>
    <cellStyle name="千位分隔 2 9 66" xfId="16999"/>
    <cellStyle name="千位分隔 2 9 67" xfId="17000"/>
    <cellStyle name="千位分隔 2 9 68" xfId="17001"/>
    <cellStyle name="千位分隔 2 9 69" xfId="17002"/>
    <cellStyle name="千位分隔 2 9 7" xfId="17003"/>
    <cellStyle name="千位分隔 2 9 70" xfId="17004"/>
    <cellStyle name="千位分隔 2 9 71" xfId="17005"/>
    <cellStyle name="千位分隔 2 9 72" xfId="17006"/>
    <cellStyle name="千位分隔 2 9 73" xfId="17007"/>
    <cellStyle name="千位分隔 2 9 74" xfId="17008"/>
    <cellStyle name="千位分隔 2 9 75" xfId="17009"/>
    <cellStyle name="千位分隔 2 9 76" xfId="17010"/>
    <cellStyle name="千位分隔 2 9 77" xfId="17011"/>
    <cellStyle name="千位分隔 2 9 78" xfId="17012"/>
    <cellStyle name="千位分隔 2 9 79" xfId="17013"/>
    <cellStyle name="千位分隔 2 9 8" xfId="17014"/>
    <cellStyle name="千位分隔 2 9 80" xfId="17015"/>
    <cellStyle name="千位分隔 2 9 9" xfId="17016"/>
    <cellStyle name="千位分隔 20" xfId="17017"/>
    <cellStyle name="千位分隔 22" xfId="17018"/>
    <cellStyle name="千位分隔 27" xfId="17019"/>
    <cellStyle name="千位分隔 27 10" xfId="17020"/>
    <cellStyle name="千位分隔 27 11" xfId="17021"/>
    <cellStyle name="千位分隔 27 12" xfId="17022"/>
    <cellStyle name="千位分隔 27 13" xfId="17023"/>
    <cellStyle name="千位分隔 27 14" xfId="17024"/>
    <cellStyle name="千位分隔 27 15" xfId="17025"/>
    <cellStyle name="千位分隔 27 16" xfId="17026"/>
    <cellStyle name="千位分隔 27 17" xfId="17027"/>
    <cellStyle name="千位分隔 27 18" xfId="17028"/>
    <cellStyle name="千位分隔 27 19" xfId="17029"/>
    <cellStyle name="千位分隔 27 2" xfId="17030"/>
    <cellStyle name="千位分隔 27 20" xfId="17031"/>
    <cellStyle name="千位分隔 27 21" xfId="17032"/>
    <cellStyle name="千位分隔 27 22" xfId="17033"/>
    <cellStyle name="千位分隔 27 23" xfId="17034"/>
    <cellStyle name="千位分隔 27 24" xfId="17035"/>
    <cellStyle name="千位分隔 27 25" xfId="17036"/>
    <cellStyle name="千位分隔 27 26" xfId="17037"/>
    <cellStyle name="千位分隔 27 27" xfId="17038"/>
    <cellStyle name="千位分隔 27 28" xfId="17039"/>
    <cellStyle name="千位分隔 27 29" xfId="17040"/>
    <cellStyle name="千位分隔 27 3" xfId="17041"/>
    <cellStyle name="千位分隔 27 30" xfId="17042"/>
    <cellStyle name="千位分隔 27 31" xfId="17043"/>
    <cellStyle name="千位分隔 27 32" xfId="17044"/>
    <cellStyle name="千位分隔 27 33" xfId="17045"/>
    <cellStyle name="千位分隔 27 34" xfId="17046"/>
    <cellStyle name="千位分隔 27 35" xfId="17047"/>
    <cellStyle name="千位分隔 27 36" xfId="17048"/>
    <cellStyle name="千位分隔 27 37" xfId="17049"/>
    <cellStyle name="千位分隔 27 38" xfId="17050"/>
    <cellStyle name="千位分隔 27 39" xfId="17051"/>
    <cellStyle name="千位分隔 27 4" xfId="17052"/>
    <cellStyle name="千位分隔 27 40" xfId="17053"/>
    <cellStyle name="千位分隔 27 41" xfId="17054"/>
    <cellStyle name="千位分隔 27 42" xfId="17055"/>
    <cellStyle name="千位分隔 27 43" xfId="17056"/>
    <cellStyle name="千位分隔 27 44" xfId="17057"/>
    <cellStyle name="千位分隔 27 45" xfId="17058"/>
    <cellStyle name="千位分隔 27 46" xfId="17059"/>
    <cellStyle name="千位分隔 27 47" xfId="17060"/>
    <cellStyle name="千位分隔 27 48" xfId="17061"/>
    <cellStyle name="千位分隔 27 49" xfId="17062"/>
    <cellStyle name="千位分隔 27 5" xfId="17063"/>
    <cellStyle name="千位分隔 27 50" xfId="17064"/>
    <cellStyle name="千位分隔 27 51" xfId="17065"/>
    <cellStyle name="千位分隔 27 52" xfId="17066"/>
    <cellStyle name="千位分隔 27 53" xfId="17067"/>
    <cellStyle name="千位分隔 27 54" xfId="17068"/>
    <cellStyle name="千位分隔 27 55" xfId="17069"/>
    <cellStyle name="千位分隔 27 56" xfId="17070"/>
    <cellStyle name="千位分隔 27 57" xfId="17071"/>
    <cellStyle name="千位分隔 27 58" xfId="17072"/>
    <cellStyle name="千位分隔 27 59" xfId="17073"/>
    <cellStyle name="千位分隔 27 6" xfId="17074"/>
    <cellStyle name="千位分隔 27 60" xfId="17075"/>
    <cellStyle name="千位分隔 27 61" xfId="17076"/>
    <cellStyle name="千位分隔 27 62" xfId="17077"/>
    <cellStyle name="千位分隔 27 63" xfId="17078"/>
    <cellStyle name="千位分隔 27 64" xfId="17079"/>
    <cellStyle name="千位分隔 27 65" xfId="17080"/>
    <cellStyle name="千位分隔 27 66" xfId="17081"/>
    <cellStyle name="千位分隔 27 67" xfId="17082"/>
    <cellStyle name="千位分隔 27 68" xfId="17083"/>
    <cellStyle name="千位分隔 27 69" xfId="17084"/>
    <cellStyle name="千位分隔 27 7" xfId="17085"/>
    <cellStyle name="千位分隔 27 70" xfId="17086"/>
    <cellStyle name="千位分隔 27 71" xfId="17087"/>
    <cellStyle name="千位分隔 27 72" xfId="17088"/>
    <cellStyle name="千位分隔 27 73" xfId="17089"/>
    <cellStyle name="千位分隔 27 74" xfId="17090"/>
    <cellStyle name="千位分隔 27 75" xfId="17091"/>
    <cellStyle name="千位分隔 27 76" xfId="17092"/>
    <cellStyle name="千位分隔 27 77" xfId="17093"/>
    <cellStyle name="千位分隔 27 78" xfId="17094"/>
    <cellStyle name="千位分隔 27 79" xfId="17095"/>
    <cellStyle name="千位分隔 27 8" xfId="17096"/>
    <cellStyle name="千位分隔 27 80" xfId="17097"/>
    <cellStyle name="千位分隔 27 81" xfId="17098"/>
    <cellStyle name="千位分隔 27 82" xfId="17099"/>
    <cellStyle name="千位分隔 27 83" xfId="17100"/>
    <cellStyle name="千位分隔 27 84" xfId="17101"/>
    <cellStyle name="千位分隔 27 85" xfId="17102"/>
    <cellStyle name="千位分隔 27 86" xfId="17103"/>
    <cellStyle name="千位分隔 27 87" xfId="17104"/>
    <cellStyle name="千位分隔 27 88" xfId="17105"/>
    <cellStyle name="千位分隔 27 9" xfId="17106"/>
    <cellStyle name="千位分隔 28" xfId="17107"/>
    <cellStyle name="千位分隔 3" xfId="82"/>
    <cellStyle name="千位分隔 3 10" xfId="83"/>
    <cellStyle name="千位分隔 3 10 10" xfId="17108"/>
    <cellStyle name="千位分隔 3 10 11" xfId="17109"/>
    <cellStyle name="千位分隔 3 10 12" xfId="17110"/>
    <cellStyle name="千位分隔 3 10 13" xfId="17111"/>
    <cellStyle name="千位分隔 3 10 14" xfId="17112"/>
    <cellStyle name="千位分隔 3 10 15" xfId="17113"/>
    <cellStyle name="千位分隔 3 10 16" xfId="17114"/>
    <cellStyle name="千位分隔 3 10 17" xfId="17115"/>
    <cellStyle name="千位分隔 3 10 18" xfId="17116"/>
    <cellStyle name="千位分隔 3 10 19" xfId="17117"/>
    <cellStyle name="千位分隔 3 10 2" xfId="17118"/>
    <cellStyle name="千位分隔 3 10 3" xfId="17119"/>
    <cellStyle name="千位分隔 3 10 4" xfId="17120"/>
    <cellStyle name="千位分隔 3 10 5" xfId="17121"/>
    <cellStyle name="千位分隔 3 10 6" xfId="17122"/>
    <cellStyle name="千位分隔 3 10 7" xfId="17123"/>
    <cellStyle name="千位分隔 3 10 8" xfId="17124"/>
    <cellStyle name="千位分隔 3 10 9" xfId="17125"/>
    <cellStyle name="千位分隔 3 11" xfId="17126"/>
    <cellStyle name="千位分隔 3 12" xfId="17127"/>
    <cellStyle name="千位分隔 3 13" xfId="17128"/>
    <cellStyle name="千位分隔 3 14" xfId="17129"/>
    <cellStyle name="千位分隔 3 14 2" xfId="17130"/>
    <cellStyle name="千位分隔 3 15" xfId="17131"/>
    <cellStyle name="千位分隔 3 15 2" xfId="17132"/>
    <cellStyle name="千位分隔 3 16" xfId="17133"/>
    <cellStyle name="千位分隔 3 16 2" xfId="17134"/>
    <cellStyle name="千位分隔 3 17" xfId="17135"/>
    <cellStyle name="千位分隔 3 17 2" xfId="17136"/>
    <cellStyle name="千位分隔 3 18" xfId="17137"/>
    <cellStyle name="千位分隔 3 18 2" xfId="17138"/>
    <cellStyle name="千位分隔 3 19" xfId="17139"/>
    <cellStyle name="千位分隔 3 19 2" xfId="17140"/>
    <cellStyle name="千位分隔 3 2" xfId="17141"/>
    <cellStyle name="千位分隔 3 2 10" xfId="17142"/>
    <cellStyle name="千位分隔 3 2 11" xfId="17143"/>
    <cellStyle name="千位分隔 3 2 12" xfId="17144"/>
    <cellStyle name="千位分隔 3 2 13" xfId="17145"/>
    <cellStyle name="千位分隔 3 2 14" xfId="17146"/>
    <cellStyle name="千位分隔 3 2 15" xfId="17147"/>
    <cellStyle name="千位分隔 3 2 16" xfId="17148"/>
    <cellStyle name="千位分隔 3 2 17" xfId="17149"/>
    <cellStyle name="千位分隔 3 2 18" xfId="17150"/>
    <cellStyle name="千位分隔 3 2 19" xfId="17151"/>
    <cellStyle name="千位分隔 3 2 2" xfId="17152"/>
    <cellStyle name="千位分隔 3 2 2 10" xfId="17153"/>
    <cellStyle name="千位分隔 3 2 2 10 2" xfId="17154"/>
    <cellStyle name="千位分隔 3 2 2 11" xfId="17155"/>
    <cellStyle name="千位分隔 3 2 2 11 2" xfId="17156"/>
    <cellStyle name="千位分隔 3 2 2 12" xfId="17157"/>
    <cellStyle name="千位分隔 3 2 2 12 2" xfId="17158"/>
    <cellStyle name="千位分隔 3 2 2 13" xfId="17159"/>
    <cellStyle name="千位分隔 3 2 2 13 2" xfId="17160"/>
    <cellStyle name="千位分隔 3 2 2 14" xfId="17161"/>
    <cellStyle name="千位分隔 3 2 2 14 2" xfId="17162"/>
    <cellStyle name="千位分隔 3 2 2 15" xfId="17163"/>
    <cellStyle name="千位分隔 3 2 2 15 2" xfId="17164"/>
    <cellStyle name="千位分隔 3 2 2 16" xfId="17165"/>
    <cellStyle name="千位分隔 3 2 2 16 2" xfId="17166"/>
    <cellStyle name="千位分隔 3 2 2 17" xfId="17167"/>
    <cellStyle name="千位分隔 3 2 2 17 2" xfId="17168"/>
    <cellStyle name="千位分隔 3 2 2 18" xfId="17169"/>
    <cellStyle name="千位分隔 3 2 2 18 2" xfId="17170"/>
    <cellStyle name="千位分隔 3 2 2 2" xfId="17171"/>
    <cellStyle name="千位分隔 3 2 2 3" xfId="17172"/>
    <cellStyle name="千位分隔 3 2 2 3 2" xfId="17173"/>
    <cellStyle name="千位分隔 3 2 2 4" xfId="17174"/>
    <cellStyle name="千位分隔 3 2 2 4 2" xfId="17175"/>
    <cellStyle name="千位分隔 3 2 2 5" xfId="17176"/>
    <cellStyle name="千位分隔 3 2 2 5 2" xfId="17177"/>
    <cellStyle name="千位分隔 3 2 2 6" xfId="17178"/>
    <cellStyle name="千位分隔 3 2 2 6 2" xfId="17179"/>
    <cellStyle name="千位分隔 3 2 2 7" xfId="17180"/>
    <cellStyle name="千位分隔 3 2 2 7 2" xfId="17181"/>
    <cellStyle name="千位分隔 3 2 2 8" xfId="17182"/>
    <cellStyle name="千位分隔 3 2 2 8 2" xfId="17183"/>
    <cellStyle name="千位分隔 3 2 2 9" xfId="17184"/>
    <cellStyle name="千位分隔 3 2 2 9 2" xfId="17185"/>
    <cellStyle name="千位分隔 3 2 20" xfId="17186"/>
    <cellStyle name="千位分隔 3 2 21" xfId="17187"/>
    <cellStyle name="千位分隔 3 2 22" xfId="17188"/>
    <cellStyle name="千位分隔 3 2 3" xfId="17189"/>
    <cellStyle name="千位分隔 3 2 3 2" xfId="17190"/>
    <cellStyle name="千位分隔 3 2 4" xfId="17191"/>
    <cellStyle name="千位分隔 3 2 4 2" xfId="17192"/>
    <cellStyle name="千位分隔 3 2 5" xfId="17193"/>
    <cellStyle name="千位分隔 3 2 5 2" xfId="17194"/>
    <cellStyle name="千位分隔 3 2 6" xfId="17195"/>
    <cellStyle name="千位分隔 3 2 6 2" xfId="17196"/>
    <cellStyle name="千位分隔 3 2 7" xfId="17197"/>
    <cellStyle name="千位分隔 3 2 8" xfId="17198"/>
    <cellStyle name="千位分隔 3 2 9" xfId="17199"/>
    <cellStyle name="千位分隔 3 20" xfId="17200"/>
    <cellStyle name="千位分隔 3 20 2" xfId="17201"/>
    <cellStyle name="千位分隔 3 21" xfId="17202"/>
    <cellStyle name="千位分隔 3 21 2" xfId="17203"/>
    <cellStyle name="千位分隔 3 22" xfId="17204"/>
    <cellStyle name="千位分隔 3 22 2" xfId="17205"/>
    <cellStyle name="千位分隔 3 23" xfId="17206"/>
    <cellStyle name="千位分隔 3 23 2" xfId="17207"/>
    <cellStyle name="千位分隔 3 24" xfId="17208"/>
    <cellStyle name="千位分隔 3 24 2" xfId="17209"/>
    <cellStyle name="千位分隔 3 25" xfId="17210"/>
    <cellStyle name="千位分隔 3 25 2" xfId="17211"/>
    <cellStyle name="千位分隔 3 26" xfId="17212"/>
    <cellStyle name="千位分隔 3 26 2" xfId="17213"/>
    <cellStyle name="千位分隔 3 27" xfId="17214"/>
    <cellStyle name="千位分隔 3 27 2" xfId="17215"/>
    <cellStyle name="千位分隔 3 28" xfId="17216"/>
    <cellStyle name="千位分隔 3 28 2" xfId="17217"/>
    <cellStyle name="千位分隔 3 29" xfId="17218"/>
    <cellStyle name="千位分隔 3 29 2" xfId="17219"/>
    <cellStyle name="千位分隔 3 3" xfId="17220"/>
    <cellStyle name="千位分隔 3 3 2" xfId="17221"/>
    <cellStyle name="千位分隔 3 30" xfId="17222"/>
    <cellStyle name="千位分隔 3 31" xfId="17223"/>
    <cellStyle name="千位分隔 3 32" xfId="17224"/>
    <cellStyle name="千位分隔 3 33" xfId="17225"/>
    <cellStyle name="千位分隔 3 34" xfId="17226"/>
    <cellStyle name="千位分隔 3 35" xfId="17227"/>
    <cellStyle name="千位分隔 3 36" xfId="17228"/>
    <cellStyle name="千位分隔 3 37" xfId="17229"/>
    <cellStyle name="千位分隔 3 38" xfId="17230"/>
    <cellStyle name="千位分隔 3 39" xfId="17231"/>
    <cellStyle name="千位分隔 3 4" xfId="47"/>
    <cellStyle name="千位分隔 3 4 2" xfId="17232"/>
    <cellStyle name="千位分隔 3 40" xfId="17233"/>
    <cellStyle name="千位分隔 3 41" xfId="17234"/>
    <cellStyle name="千位分隔 3 42" xfId="17235"/>
    <cellStyle name="千位分隔 3 43" xfId="17236"/>
    <cellStyle name="千位分隔 3 44" xfId="17237"/>
    <cellStyle name="千位分隔 3 45" xfId="17238"/>
    <cellStyle name="千位分隔 3 46" xfId="17239"/>
    <cellStyle name="千位分隔 3 47" xfId="17240"/>
    <cellStyle name="千位分隔 3 48" xfId="17241"/>
    <cellStyle name="千位分隔 3 49" xfId="17242"/>
    <cellStyle name="千位分隔 3 5" xfId="17243"/>
    <cellStyle name="千位分隔 3 5 2" xfId="17244"/>
    <cellStyle name="千位分隔 3 50" xfId="17245"/>
    <cellStyle name="千位分隔 3 51" xfId="17246"/>
    <cellStyle name="千位分隔 3 52" xfId="17247"/>
    <cellStyle name="千位分隔 3 53" xfId="17248"/>
    <cellStyle name="千位分隔 3 54" xfId="17249"/>
    <cellStyle name="千位分隔 3 55" xfId="17250"/>
    <cellStyle name="千位分隔 3 56" xfId="17251"/>
    <cellStyle name="千位分隔 3 57" xfId="17252"/>
    <cellStyle name="千位分隔 3 58" xfId="17253"/>
    <cellStyle name="千位分隔 3 59" xfId="17254"/>
    <cellStyle name="千位分隔 3 6" xfId="17255"/>
    <cellStyle name="千位分隔 3 6 2" xfId="17256"/>
    <cellStyle name="千位分隔 3 60" xfId="17257"/>
    <cellStyle name="千位分隔 3 61" xfId="17258"/>
    <cellStyle name="千位分隔 3 62" xfId="17259"/>
    <cellStyle name="千位分隔 3 63" xfId="17260"/>
    <cellStyle name="千位分隔 3 64" xfId="17261"/>
    <cellStyle name="千位分隔 3 65" xfId="17262"/>
    <cellStyle name="千位分隔 3 66" xfId="17263"/>
    <cellStyle name="千位分隔 3 67" xfId="17264"/>
    <cellStyle name="千位分隔 3 68" xfId="17265"/>
    <cellStyle name="千位分隔 3 69" xfId="17266"/>
    <cellStyle name="千位分隔 3 7" xfId="17267"/>
    <cellStyle name="千位分隔 3 7 2" xfId="17268"/>
    <cellStyle name="千位分隔 3 70" xfId="17269"/>
    <cellStyle name="千位分隔 3 71" xfId="17270"/>
    <cellStyle name="千位分隔 3 72" xfId="17271"/>
    <cellStyle name="千位分隔 3 73" xfId="17272"/>
    <cellStyle name="千位分隔 3 74" xfId="17273"/>
    <cellStyle name="千位分隔 3 75" xfId="17274"/>
    <cellStyle name="千位分隔 3 76" xfId="17275"/>
    <cellStyle name="千位分隔 3 77" xfId="17276"/>
    <cellStyle name="千位分隔 3 78" xfId="17277"/>
    <cellStyle name="千位分隔 3 79" xfId="17278"/>
    <cellStyle name="千位分隔 3 8" xfId="17279"/>
    <cellStyle name="千位分隔 3 8 2" xfId="17280"/>
    <cellStyle name="千位分隔 3 80" xfId="17281"/>
    <cellStyle name="千位分隔 3 81" xfId="17282"/>
    <cellStyle name="千位分隔 3 82" xfId="17283"/>
    <cellStyle name="千位分隔 3 83" xfId="17284"/>
    <cellStyle name="千位分隔 3 84" xfId="17285"/>
    <cellStyle name="千位分隔 3 85" xfId="17286"/>
    <cellStyle name="千位分隔 3 86" xfId="17287"/>
    <cellStyle name="千位分隔 3 87" xfId="17288"/>
    <cellStyle name="千位分隔 3 88" xfId="17289"/>
    <cellStyle name="千位分隔 3 89" xfId="17290"/>
    <cellStyle name="千位分隔 3 9" xfId="17291"/>
    <cellStyle name="千位分隔 3 9 2" xfId="17292"/>
    <cellStyle name="千位分隔 3 90" xfId="17293"/>
    <cellStyle name="千位分隔 3 91" xfId="17294"/>
    <cellStyle name="千位分隔 4" xfId="84"/>
    <cellStyle name="千位分隔 4 10" xfId="17295"/>
    <cellStyle name="千位分隔 4 10 10" xfId="17296"/>
    <cellStyle name="千位分隔 4 10 11" xfId="17297"/>
    <cellStyle name="千位分隔 4 10 12" xfId="17298"/>
    <cellStyle name="千位分隔 4 10 13" xfId="17299"/>
    <cellStyle name="千位分隔 4 10 14" xfId="17300"/>
    <cellStyle name="千位分隔 4 10 15" xfId="17301"/>
    <cellStyle name="千位分隔 4 10 16" xfId="17302"/>
    <cellStyle name="千位分隔 4 10 17" xfId="17303"/>
    <cellStyle name="千位分隔 4 10 18" xfId="17304"/>
    <cellStyle name="千位分隔 4 10 19" xfId="17305"/>
    <cellStyle name="千位分隔 4 10 2" xfId="17306"/>
    <cellStyle name="千位分隔 4 10 20" xfId="17307"/>
    <cellStyle name="千位分隔 4 10 21" xfId="17308"/>
    <cellStyle name="千位分隔 4 10 22" xfId="17309"/>
    <cellStyle name="千位分隔 4 10 23" xfId="17310"/>
    <cellStyle name="千位分隔 4 10 24" xfId="17311"/>
    <cellStyle name="千位分隔 4 10 25" xfId="17312"/>
    <cellStyle name="千位分隔 4 10 26" xfId="17313"/>
    <cellStyle name="千位分隔 4 10 27" xfId="17314"/>
    <cellStyle name="千位分隔 4 10 28" xfId="17315"/>
    <cellStyle name="千位分隔 4 10 29" xfId="17316"/>
    <cellStyle name="千位分隔 4 10 3" xfId="17317"/>
    <cellStyle name="千位分隔 4 10 30" xfId="17318"/>
    <cellStyle name="千位分隔 4 10 31" xfId="17319"/>
    <cellStyle name="千位分隔 4 10 32" xfId="17320"/>
    <cellStyle name="千位分隔 4 10 33" xfId="17321"/>
    <cellStyle name="千位分隔 4 10 34" xfId="17322"/>
    <cellStyle name="千位分隔 4 10 35" xfId="17323"/>
    <cellStyle name="千位分隔 4 10 36" xfId="17324"/>
    <cellStyle name="千位分隔 4 10 37" xfId="17325"/>
    <cellStyle name="千位分隔 4 10 38" xfId="17326"/>
    <cellStyle name="千位分隔 4 10 39" xfId="17327"/>
    <cellStyle name="千位分隔 4 10 4" xfId="17328"/>
    <cellStyle name="千位分隔 4 10 40" xfId="17329"/>
    <cellStyle name="千位分隔 4 10 41" xfId="17330"/>
    <cellStyle name="千位分隔 4 10 42" xfId="17331"/>
    <cellStyle name="千位分隔 4 10 43" xfId="17332"/>
    <cellStyle name="千位分隔 4 10 44" xfId="17333"/>
    <cellStyle name="千位分隔 4 10 45" xfId="17334"/>
    <cellStyle name="千位分隔 4 10 46" xfId="17335"/>
    <cellStyle name="千位分隔 4 10 47" xfId="17336"/>
    <cellStyle name="千位分隔 4 10 48" xfId="17337"/>
    <cellStyle name="千位分隔 4 10 49" xfId="17338"/>
    <cellStyle name="千位分隔 4 10 5" xfId="17339"/>
    <cellStyle name="千位分隔 4 10 50" xfId="17340"/>
    <cellStyle name="千位分隔 4 10 51" xfId="17341"/>
    <cellStyle name="千位分隔 4 10 52" xfId="17342"/>
    <cellStyle name="千位分隔 4 10 53" xfId="17343"/>
    <cellStyle name="千位分隔 4 10 54" xfId="17344"/>
    <cellStyle name="千位分隔 4 10 55" xfId="17345"/>
    <cellStyle name="千位分隔 4 10 56" xfId="17346"/>
    <cellStyle name="千位分隔 4 10 57" xfId="17347"/>
    <cellStyle name="千位分隔 4 10 58" xfId="17348"/>
    <cellStyle name="千位分隔 4 10 59" xfId="17349"/>
    <cellStyle name="千位分隔 4 10 6" xfId="17350"/>
    <cellStyle name="千位分隔 4 10 60" xfId="17351"/>
    <cellStyle name="千位分隔 4 10 61" xfId="17352"/>
    <cellStyle name="千位分隔 4 10 62" xfId="17353"/>
    <cellStyle name="千位分隔 4 10 63" xfId="17354"/>
    <cellStyle name="千位分隔 4 10 64" xfId="17355"/>
    <cellStyle name="千位分隔 4 10 65" xfId="17356"/>
    <cellStyle name="千位分隔 4 10 66" xfId="17357"/>
    <cellStyle name="千位分隔 4 10 67" xfId="17358"/>
    <cellStyle name="千位分隔 4 10 68" xfId="17359"/>
    <cellStyle name="千位分隔 4 10 69" xfId="17360"/>
    <cellStyle name="千位分隔 4 10 7" xfId="17361"/>
    <cellStyle name="千位分隔 4 10 70" xfId="17362"/>
    <cellStyle name="千位分隔 4 10 71" xfId="17363"/>
    <cellStyle name="千位分隔 4 10 72" xfId="17364"/>
    <cellStyle name="千位分隔 4 10 73" xfId="17365"/>
    <cellStyle name="千位分隔 4 10 74" xfId="17366"/>
    <cellStyle name="千位分隔 4 10 75" xfId="17367"/>
    <cellStyle name="千位分隔 4 10 76" xfId="17368"/>
    <cellStyle name="千位分隔 4 10 77" xfId="17369"/>
    <cellStyle name="千位分隔 4 10 78" xfId="17370"/>
    <cellStyle name="千位分隔 4 10 79" xfId="17371"/>
    <cellStyle name="千位分隔 4 10 8" xfId="17372"/>
    <cellStyle name="千位分隔 4 10 80" xfId="17373"/>
    <cellStyle name="千位分隔 4 10 9" xfId="17374"/>
    <cellStyle name="千位分隔 4 11" xfId="17375"/>
    <cellStyle name="千位分隔 4 11 10" xfId="17376"/>
    <cellStyle name="千位分隔 4 11 11" xfId="17377"/>
    <cellStyle name="千位分隔 4 11 12" xfId="17378"/>
    <cellStyle name="千位分隔 4 11 13" xfId="17379"/>
    <cellStyle name="千位分隔 4 11 14" xfId="17380"/>
    <cellStyle name="千位分隔 4 11 15" xfId="17381"/>
    <cellStyle name="千位分隔 4 11 16" xfId="17382"/>
    <cellStyle name="千位分隔 4 11 17" xfId="17383"/>
    <cellStyle name="千位分隔 4 11 18" xfId="17384"/>
    <cellStyle name="千位分隔 4 11 19" xfId="17385"/>
    <cellStyle name="千位分隔 4 11 2" xfId="17386"/>
    <cellStyle name="千位分隔 4 11 20" xfId="17387"/>
    <cellStyle name="千位分隔 4 11 21" xfId="17388"/>
    <cellStyle name="千位分隔 4 11 22" xfId="17389"/>
    <cellStyle name="千位分隔 4 11 23" xfId="17390"/>
    <cellStyle name="千位分隔 4 11 24" xfId="17391"/>
    <cellStyle name="千位分隔 4 11 25" xfId="17392"/>
    <cellStyle name="千位分隔 4 11 26" xfId="17393"/>
    <cellStyle name="千位分隔 4 11 27" xfId="17394"/>
    <cellStyle name="千位分隔 4 11 28" xfId="17395"/>
    <cellStyle name="千位分隔 4 11 29" xfId="17396"/>
    <cellStyle name="千位分隔 4 11 3" xfId="17397"/>
    <cellStyle name="千位分隔 4 11 30" xfId="17398"/>
    <cellStyle name="千位分隔 4 11 31" xfId="17399"/>
    <cellStyle name="千位分隔 4 11 32" xfId="17400"/>
    <cellStyle name="千位分隔 4 11 33" xfId="17401"/>
    <cellStyle name="千位分隔 4 11 34" xfId="17402"/>
    <cellStyle name="千位分隔 4 11 35" xfId="17403"/>
    <cellStyle name="千位分隔 4 11 36" xfId="17404"/>
    <cellStyle name="千位分隔 4 11 37" xfId="17405"/>
    <cellStyle name="千位分隔 4 11 38" xfId="17406"/>
    <cellStyle name="千位分隔 4 11 39" xfId="17407"/>
    <cellStyle name="千位分隔 4 11 4" xfId="17408"/>
    <cellStyle name="千位分隔 4 11 40" xfId="17409"/>
    <cellStyle name="千位分隔 4 11 41" xfId="17410"/>
    <cellStyle name="千位分隔 4 11 42" xfId="17411"/>
    <cellStyle name="千位分隔 4 11 43" xfId="17412"/>
    <cellStyle name="千位分隔 4 11 44" xfId="17413"/>
    <cellStyle name="千位分隔 4 11 45" xfId="17414"/>
    <cellStyle name="千位分隔 4 11 46" xfId="17415"/>
    <cellStyle name="千位分隔 4 11 47" xfId="17416"/>
    <cellStyle name="千位分隔 4 11 48" xfId="17417"/>
    <cellStyle name="千位分隔 4 11 49" xfId="17418"/>
    <cellStyle name="千位分隔 4 11 5" xfId="17419"/>
    <cellStyle name="千位分隔 4 11 50" xfId="17420"/>
    <cellStyle name="千位分隔 4 11 51" xfId="17421"/>
    <cellStyle name="千位分隔 4 11 52" xfId="17422"/>
    <cellStyle name="千位分隔 4 11 53" xfId="17423"/>
    <cellStyle name="千位分隔 4 11 54" xfId="17424"/>
    <cellStyle name="千位分隔 4 11 55" xfId="17425"/>
    <cellStyle name="千位分隔 4 11 56" xfId="17426"/>
    <cellStyle name="千位分隔 4 11 57" xfId="17427"/>
    <cellStyle name="千位分隔 4 11 58" xfId="17428"/>
    <cellStyle name="千位分隔 4 11 59" xfId="17429"/>
    <cellStyle name="千位分隔 4 11 6" xfId="17430"/>
    <cellStyle name="千位分隔 4 11 60" xfId="17431"/>
    <cellStyle name="千位分隔 4 11 61" xfId="17432"/>
    <cellStyle name="千位分隔 4 11 62" xfId="17433"/>
    <cellStyle name="千位分隔 4 11 63" xfId="17434"/>
    <cellStyle name="千位分隔 4 11 64" xfId="17435"/>
    <cellStyle name="千位分隔 4 11 65" xfId="17436"/>
    <cellStyle name="千位分隔 4 11 66" xfId="17437"/>
    <cellStyle name="千位分隔 4 11 67" xfId="17438"/>
    <cellStyle name="千位分隔 4 11 68" xfId="17439"/>
    <cellStyle name="千位分隔 4 11 69" xfId="17440"/>
    <cellStyle name="千位分隔 4 11 7" xfId="17441"/>
    <cellStyle name="千位分隔 4 11 70" xfId="17442"/>
    <cellStyle name="千位分隔 4 11 71" xfId="17443"/>
    <cellStyle name="千位分隔 4 11 72" xfId="17444"/>
    <cellStyle name="千位分隔 4 11 73" xfId="17445"/>
    <cellStyle name="千位分隔 4 11 74" xfId="17446"/>
    <cellStyle name="千位分隔 4 11 75" xfId="17447"/>
    <cellStyle name="千位分隔 4 11 76" xfId="17448"/>
    <cellStyle name="千位分隔 4 11 77" xfId="17449"/>
    <cellStyle name="千位分隔 4 11 78" xfId="17450"/>
    <cellStyle name="千位分隔 4 11 79" xfId="17451"/>
    <cellStyle name="千位分隔 4 11 8" xfId="17452"/>
    <cellStyle name="千位分隔 4 11 80" xfId="17453"/>
    <cellStyle name="千位分隔 4 11 9" xfId="17454"/>
    <cellStyle name="千位分隔 4 12" xfId="17455"/>
    <cellStyle name="千位分隔 4 12 10" xfId="17456"/>
    <cellStyle name="千位分隔 4 12 11" xfId="17457"/>
    <cellStyle name="千位分隔 4 12 12" xfId="17458"/>
    <cellStyle name="千位分隔 4 12 13" xfId="17459"/>
    <cellStyle name="千位分隔 4 12 14" xfId="17460"/>
    <cellStyle name="千位分隔 4 12 15" xfId="17461"/>
    <cellStyle name="千位分隔 4 12 16" xfId="17462"/>
    <cellStyle name="千位分隔 4 12 17" xfId="17463"/>
    <cellStyle name="千位分隔 4 12 18" xfId="17464"/>
    <cellStyle name="千位分隔 4 12 19" xfId="17465"/>
    <cellStyle name="千位分隔 4 12 2" xfId="17466"/>
    <cellStyle name="千位分隔 4 12 20" xfId="17467"/>
    <cellStyle name="千位分隔 4 12 21" xfId="17468"/>
    <cellStyle name="千位分隔 4 12 22" xfId="17469"/>
    <cellStyle name="千位分隔 4 12 23" xfId="17470"/>
    <cellStyle name="千位分隔 4 12 24" xfId="17471"/>
    <cellStyle name="千位分隔 4 12 25" xfId="17472"/>
    <cellStyle name="千位分隔 4 12 26" xfId="17473"/>
    <cellStyle name="千位分隔 4 12 27" xfId="17474"/>
    <cellStyle name="千位分隔 4 12 28" xfId="17475"/>
    <cellStyle name="千位分隔 4 12 29" xfId="17476"/>
    <cellStyle name="千位分隔 4 12 3" xfId="17477"/>
    <cellStyle name="千位分隔 4 12 30" xfId="17478"/>
    <cellStyle name="千位分隔 4 12 31" xfId="17479"/>
    <cellStyle name="千位分隔 4 12 32" xfId="17480"/>
    <cellStyle name="千位分隔 4 12 33" xfId="17481"/>
    <cellStyle name="千位分隔 4 12 34" xfId="17482"/>
    <cellStyle name="千位分隔 4 12 35" xfId="17483"/>
    <cellStyle name="千位分隔 4 12 36" xfId="17484"/>
    <cellStyle name="千位分隔 4 12 37" xfId="17485"/>
    <cellStyle name="千位分隔 4 12 38" xfId="17486"/>
    <cellStyle name="千位分隔 4 12 39" xfId="17487"/>
    <cellStyle name="千位分隔 4 12 4" xfId="17488"/>
    <cellStyle name="千位分隔 4 12 40" xfId="17489"/>
    <cellStyle name="千位分隔 4 12 41" xfId="17490"/>
    <cellStyle name="千位分隔 4 12 42" xfId="17491"/>
    <cellStyle name="千位分隔 4 12 43" xfId="17492"/>
    <cellStyle name="千位分隔 4 12 44" xfId="17493"/>
    <cellStyle name="千位分隔 4 12 45" xfId="17494"/>
    <cellStyle name="千位分隔 4 12 46" xfId="17495"/>
    <cellStyle name="千位分隔 4 12 47" xfId="17496"/>
    <cellStyle name="千位分隔 4 12 48" xfId="17497"/>
    <cellStyle name="千位分隔 4 12 49" xfId="17498"/>
    <cellStyle name="千位分隔 4 12 5" xfId="17499"/>
    <cellStyle name="千位分隔 4 12 50" xfId="17500"/>
    <cellStyle name="千位分隔 4 12 51" xfId="17501"/>
    <cellStyle name="千位分隔 4 12 52" xfId="17502"/>
    <cellStyle name="千位分隔 4 12 53" xfId="17503"/>
    <cellStyle name="千位分隔 4 12 54" xfId="17504"/>
    <cellStyle name="千位分隔 4 12 55" xfId="17505"/>
    <cellStyle name="千位分隔 4 12 56" xfId="17506"/>
    <cellStyle name="千位分隔 4 12 57" xfId="17507"/>
    <cellStyle name="千位分隔 4 12 58" xfId="17508"/>
    <cellStyle name="千位分隔 4 12 59" xfId="17509"/>
    <cellStyle name="千位分隔 4 12 6" xfId="17510"/>
    <cellStyle name="千位分隔 4 12 60" xfId="17511"/>
    <cellStyle name="千位分隔 4 12 61" xfId="17512"/>
    <cellStyle name="千位分隔 4 12 62" xfId="17513"/>
    <cellStyle name="千位分隔 4 12 63" xfId="17514"/>
    <cellStyle name="千位分隔 4 12 64" xfId="17515"/>
    <cellStyle name="千位分隔 4 12 65" xfId="17516"/>
    <cellStyle name="千位分隔 4 12 66" xfId="17517"/>
    <cellStyle name="千位分隔 4 12 67" xfId="17518"/>
    <cellStyle name="千位分隔 4 12 68" xfId="17519"/>
    <cellStyle name="千位分隔 4 12 69" xfId="17520"/>
    <cellStyle name="千位分隔 4 12 7" xfId="17521"/>
    <cellStyle name="千位分隔 4 12 70" xfId="17522"/>
    <cellStyle name="千位分隔 4 12 71" xfId="17523"/>
    <cellStyle name="千位分隔 4 12 72" xfId="17524"/>
    <cellStyle name="千位分隔 4 12 73" xfId="17525"/>
    <cellStyle name="千位分隔 4 12 74" xfId="17526"/>
    <cellStyle name="千位分隔 4 12 75" xfId="17527"/>
    <cellStyle name="千位分隔 4 12 76" xfId="17528"/>
    <cellStyle name="千位分隔 4 12 77" xfId="17529"/>
    <cellStyle name="千位分隔 4 12 78" xfId="17530"/>
    <cellStyle name="千位分隔 4 12 79" xfId="17531"/>
    <cellStyle name="千位分隔 4 12 8" xfId="17532"/>
    <cellStyle name="千位分隔 4 12 80" xfId="17533"/>
    <cellStyle name="千位分隔 4 12 9" xfId="17534"/>
    <cellStyle name="千位分隔 4 13" xfId="17535"/>
    <cellStyle name="千位分隔 4 13 10" xfId="17536"/>
    <cellStyle name="千位分隔 4 13 11" xfId="17537"/>
    <cellStyle name="千位分隔 4 13 12" xfId="17538"/>
    <cellStyle name="千位分隔 4 13 13" xfId="17539"/>
    <cellStyle name="千位分隔 4 13 14" xfId="17540"/>
    <cellStyle name="千位分隔 4 13 15" xfId="17541"/>
    <cellStyle name="千位分隔 4 13 16" xfId="17542"/>
    <cellStyle name="千位分隔 4 13 17" xfId="17543"/>
    <cellStyle name="千位分隔 4 13 18" xfId="17544"/>
    <cellStyle name="千位分隔 4 13 19" xfId="17545"/>
    <cellStyle name="千位分隔 4 13 2" xfId="17546"/>
    <cellStyle name="千位分隔 4 13 20" xfId="17547"/>
    <cellStyle name="千位分隔 4 13 21" xfId="17548"/>
    <cellStyle name="千位分隔 4 13 22" xfId="17549"/>
    <cellStyle name="千位分隔 4 13 23" xfId="17550"/>
    <cellStyle name="千位分隔 4 13 24" xfId="17551"/>
    <cellStyle name="千位分隔 4 13 25" xfId="17552"/>
    <cellStyle name="千位分隔 4 13 26" xfId="17553"/>
    <cellStyle name="千位分隔 4 13 27" xfId="17554"/>
    <cellStyle name="千位分隔 4 13 28" xfId="17555"/>
    <cellStyle name="千位分隔 4 13 29" xfId="17556"/>
    <cellStyle name="千位分隔 4 13 3" xfId="17557"/>
    <cellStyle name="千位分隔 4 13 30" xfId="17558"/>
    <cellStyle name="千位分隔 4 13 31" xfId="17559"/>
    <cellStyle name="千位分隔 4 13 32" xfId="17560"/>
    <cellStyle name="千位分隔 4 13 33" xfId="17561"/>
    <cellStyle name="千位分隔 4 13 34" xfId="17562"/>
    <cellStyle name="千位分隔 4 13 35" xfId="17563"/>
    <cellStyle name="千位分隔 4 13 36" xfId="17564"/>
    <cellStyle name="千位分隔 4 13 37" xfId="17565"/>
    <cellStyle name="千位分隔 4 13 38" xfId="17566"/>
    <cellStyle name="千位分隔 4 13 39" xfId="17567"/>
    <cellStyle name="千位分隔 4 13 4" xfId="17568"/>
    <cellStyle name="千位分隔 4 13 40" xfId="17569"/>
    <cellStyle name="千位分隔 4 13 41" xfId="17570"/>
    <cellStyle name="千位分隔 4 13 42" xfId="17571"/>
    <cellStyle name="千位分隔 4 13 43" xfId="17572"/>
    <cellStyle name="千位分隔 4 13 44" xfId="17573"/>
    <cellStyle name="千位分隔 4 13 45" xfId="17574"/>
    <cellStyle name="千位分隔 4 13 46" xfId="17575"/>
    <cellStyle name="千位分隔 4 13 47" xfId="17576"/>
    <cellStyle name="千位分隔 4 13 48" xfId="17577"/>
    <cellStyle name="千位分隔 4 13 49" xfId="17578"/>
    <cellStyle name="千位分隔 4 13 5" xfId="17579"/>
    <cellStyle name="千位分隔 4 13 50" xfId="17580"/>
    <cellStyle name="千位分隔 4 13 51" xfId="17581"/>
    <cellStyle name="千位分隔 4 13 52" xfId="17582"/>
    <cellStyle name="千位分隔 4 13 53" xfId="17583"/>
    <cellStyle name="千位分隔 4 13 54" xfId="17584"/>
    <cellStyle name="千位分隔 4 13 55" xfId="17585"/>
    <cellStyle name="千位分隔 4 13 56" xfId="17586"/>
    <cellStyle name="千位分隔 4 13 57" xfId="17587"/>
    <cellStyle name="千位分隔 4 13 58" xfId="17588"/>
    <cellStyle name="千位分隔 4 13 59" xfId="17589"/>
    <cellStyle name="千位分隔 4 13 6" xfId="17590"/>
    <cellStyle name="千位分隔 4 13 60" xfId="17591"/>
    <cellStyle name="千位分隔 4 13 61" xfId="17592"/>
    <cellStyle name="千位分隔 4 13 62" xfId="17593"/>
    <cellStyle name="千位分隔 4 13 63" xfId="17594"/>
    <cellStyle name="千位分隔 4 13 64" xfId="17595"/>
    <cellStyle name="千位分隔 4 13 65" xfId="17596"/>
    <cellStyle name="千位分隔 4 13 66" xfId="17597"/>
    <cellStyle name="千位分隔 4 13 67" xfId="17598"/>
    <cellStyle name="千位分隔 4 13 68" xfId="17599"/>
    <cellStyle name="千位分隔 4 13 69" xfId="17600"/>
    <cellStyle name="千位分隔 4 13 7" xfId="17601"/>
    <cellStyle name="千位分隔 4 13 70" xfId="17602"/>
    <cellStyle name="千位分隔 4 13 71" xfId="17603"/>
    <cellStyle name="千位分隔 4 13 72" xfId="17604"/>
    <cellStyle name="千位分隔 4 13 73" xfId="17605"/>
    <cellStyle name="千位分隔 4 13 74" xfId="17606"/>
    <cellStyle name="千位分隔 4 13 75" xfId="17607"/>
    <cellStyle name="千位分隔 4 13 76" xfId="17608"/>
    <cellStyle name="千位分隔 4 13 77" xfId="17609"/>
    <cellStyle name="千位分隔 4 13 78" xfId="17610"/>
    <cellStyle name="千位分隔 4 13 79" xfId="17611"/>
    <cellStyle name="千位分隔 4 13 8" xfId="17612"/>
    <cellStyle name="千位分隔 4 13 80" xfId="17613"/>
    <cellStyle name="千位分隔 4 13 9" xfId="17614"/>
    <cellStyle name="千位分隔 4 14" xfId="17615"/>
    <cellStyle name="千位分隔 4 14 10" xfId="17616"/>
    <cellStyle name="千位分隔 4 14 11" xfId="17617"/>
    <cellStyle name="千位分隔 4 14 12" xfId="17618"/>
    <cellStyle name="千位分隔 4 14 13" xfId="17619"/>
    <cellStyle name="千位分隔 4 14 14" xfId="17620"/>
    <cellStyle name="千位分隔 4 14 15" xfId="17621"/>
    <cellStyle name="千位分隔 4 14 16" xfId="17622"/>
    <cellStyle name="千位分隔 4 14 17" xfId="17623"/>
    <cellStyle name="千位分隔 4 14 18" xfId="17624"/>
    <cellStyle name="千位分隔 4 14 19" xfId="17625"/>
    <cellStyle name="千位分隔 4 14 2" xfId="17626"/>
    <cellStyle name="千位分隔 4 14 20" xfId="17627"/>
    <cellStyle name="千位分隔 4 14 21" xfId="17628"/>
    <cellStyle name="千位分隔 4 14 22" xfId="17629"/>
    <cellStyle name="千位分隔 4 14 23" xfId="17630"/>
    <cellStyle name="千位分隔 4 14 24" xfId="17631"/>
    <cellStyle name="千位分隔 4 14 25" xfId="17632"/>
    <cellStyle name="千位分隔 4 14 26" xfId="17633"/>
    <cellStyle name="千位分隔 4 14 27" xfId="17634"/>
    <cellStyle name="千位分隔 4 14 28" xfId="17635"/>
    <cellStyle name="千位分隔 4 14 29" xfId="17636"/>
    <cellStyle name="千位分隔 4 14 3" xfId="17637"/>
    <cellStyle name="千位分隔 4 14 30" xfId="17638"/>
    <cellStyle name="千位分隔 4 14 31" xfId="17639"/>
    <cellStyle name="千位分隔 4 14 32" xfId="17640"/>
    <cellStyle name="千位分隔 4 14 33" xfId="17641"/>
    <cellStyle name="千位分隔 4 14 34" xfId="17642"/>
    <cellStyle name="千位分隔 4 14 35" xfId="17643"/>
    <cellStyle name="千位分隔 4 14 36" xfId="17644"/>
    <cellStyle name="千位分隔 4 14 37" xfId="17645"/>
    <cellStyle name="千位分隔 4 14 38" xfId="17646"/>
    <cellStyle name="千位分隔 4 14 39" xfId="17647"/>
    <cellStyle name="千位分隔 4 14 4" xfId="17648"/>
    <cellStyle name="千位分隔 4 14 40" xfId="17649"/>
    <cellStyle name="千位分隔 4 14 41" xfId="17650"/>
    <cellStyle name="千位分隔 4 14 42" xfId="17651"/>
    <cellStyle name="千位分隔 4 14 43" xfId="17652"/>
    <cellStyle name="千位分隔 4 14 44" xfId="17653"/>
    <cellStyle name="千位分隔 4 14 45" xfId="17654"/>
    <cellStyle name="千位分隔 4 14 46" xfId="17655"/>
    <cellStyle name="千位分隔 4 14 47" xfId="17656"/>
    <cellStyle name="千位分隔 4 14 48" xfId="17657"/>
    <cellStyle name="千位分隔 4 14 49" xfId="17658"/>
    <cellStyle name="千位分隔 4 14 5" xfId="17659"/>
    <cellStyle name="千位分隔 4 14 50" xfId="17660"/>
    <cellStyle name="千位分隔 4 14 51" xfId="17661"/>
    <cellStyle name="千位分隔 4 14 52" xfId="17662"/>
    <cellStyle name="千位分隔 4 14 53" xfId="17663"/>
    <cellStyle name="千位分隔 4 14 54" xfId="17664"/>
    <cellStyle name="千位分隔 4 14 55" xfId="17665"/>
    <cellStyle name="千位分隔 4 14 56" xfId="17666"/>
    <cellStyle name="千位分隔 4 14 57" xfId="17667"/>
    <cellStyle name="千位分隔 4 14 58" xfId="17668"/>
    <cellStyle name="千位分隔 4 14 59" xfId="17669"/>
    <cellStyle name="千位分隔 4 14 6" xfId="17670"/>
    <cellStyle name="千位分隔 4 14 60" xfId="17671"/>
    <cellStyle name="千位分隔 4 14 61" xfId="17672"/>
    <cellStyle name="千位分隔 4 14 62" xfId="17673"/>
    <cellStyle name="千位分隔 4 14 63" xfId="17674"/>
    <cellStyle name="千位分隔 4 14 64" xfId="17675"/>
    <cellStyle name="千位分隔 4 14 65" xfId="17676"/>
    <cellStyle name="千位分隔 4 14 66" xfId="17677"/>
    <cellStyle name="千位分隔 4 14 67" xfId="17678"/>
    <cellStyle name="千位分隔 4 14 68" xfId="17679"/>
    <cellStyle name="千位分隔 4 14 69" xfId="17680"/>
    <cellStyle name="千位分隔 4 14 7" xfId="17681"/>
    <cellStyle name="千位分隔 4 14 70" xfId="17682"/>
    <cellStyle name="千位分隔 4 14 71" xfId="17683"/>
    <cellStyle name="千位分隔 4 14 72" xfId="17684"/>
    <cellStyle name="千位分隔 4 14 73" xfId="17685"/>
    <cellStyle name="千位分隔 4 14 74" xfId="17686"/>
    <cellStyle name="千位分隔 4 14 75" xfId="17687"/>
    <cellStyle name="千位分隔 4 14 76" xfId="17688"/>
    <cellStyle name="千位分隔 4 14 77" xfId="17689"/>
    <cellStyle name="千位分隔 4 14 78" xfId="17690"/>
    <cellStyle name="千位分隔 4 14 79" xfId="17691"/>
    <cellStyle name="千位分隔 4 14 8" xfId="17692"/>
    <cellStyle name="千位分隔 4 14 80" xfId="17693"/>
    <cellStyle name="千位分隔 4 14 9" xfId="17694"/>
    <cellStyle name="千位分隔 4 15" xfId="17695"/>
    <cellStyle name="千位分隔 4 15 10" xfId="17696"/>
    <cellStyle name="千位分隔 4 15 11" xfId="17697"/>
    <cellStyle name="千位分隔 4 15 12" xfId="17698"/>
    <cellStyle name="千位分隔 4 15 13" xfId="17699"/>
    <cellStyle name="千位分隔 4 15 14" xfId="17700"/>
    <cellStyle name="千位分隔 4 15 15" xfId="17701"/>
    <cellStyle name="千位分隔 4 15 16" xfId="17702"/>
    <cellStyle name="千位分隔 4 15 17" xfId="17703"/>
    <cellStyle name="千位分隔 4 15 18" xfId="17704"/>
    <cellStyle name="千位分隔 4 15 19" xfId="17705"/>
    <cellStyle name="千位分隔 4 15 2" xfId="17706"/>
    <cellStyle name="千位分隔 4 15 20" xfId="17707"/>
    <cellStyle name="千位分隔 4 15 21" xfId="17708"/>
    <cellStyle name="千位分隔 4 15 22" xfId="17709"/>
    <cellStyle name="千位分隔 4 15 23" xfId="17710"/>
    <cellStyle name="千位分隔 4 15 24" xfId="17711"/>
    <cellStyle name="千位分隔 4 15 25" xfId="17712"/>
    <cellStyle name="千位分隔 4 15 26" xfId="17713"/>
    <cellStyle name="千位分隔 4 15 27" xfId="17714"/>
    <cellStyle name="千位分隔 4 15 28" xfId="17715"/>
    <cellStyle name="千位分隔 4 15 29" xfId="17716"/>
    <cellStyle name="千位分隔 4 15 3" xfId="17717"/>
    <cellStyle name="千位分隔 4 15 30" xfId="17718"/>
    <cellStyle name="千位分隔 4 15 31" xfId="17719"/>
    <cellStyle name="千位分隔 4 15 32" xfId="17720"/>
    <cellStyle name="千位分隔 4 15 33" xfId="17721"/>
    <cellStyle name="千位分隔 4 15 34" xfId="17722"/>
    <cellStyle name="千位分隔 4 15 35" xfId="17723"/>
    <cellStyle name="千位分隔 4 15 36" xfId="17724"/>
    <cellStyle name="千位分隔 4 15 37" xfId="17725"/>
    <cellStyle name="千位分隔 4 15 38" xfId="17726"/>
    <cellStyle name="千位分隔 4 15 39" xfId="17727"/>
    <cellStyle name="千位分隔 4 15 4" xfId="17728"/>
    <cellStyle name="千位分隔 4 15 40" xfId="17729"/>
    <cellStyle name="千位分隔 4 15 41" xfId="17730"/>
    <cellStyle name="千位分隔 4 15 42" xfId="17731"/>
    <cellStyle name="千位分隔 4 15 43" xfId="17732"/>
    <cellStyle name="千位分隔 4 15 44" xfId="17733"/>
    <cellStyle name="千位分隔 4 15 45" xfId="17734"/>
    <cellStyle name="千位分隔 4 15 46" xfId="17735"/>
    <cellStyle name="千位分隔 4 15 47" xfId="17736"/>
    <cellStyle name="千位分隔 4 15 48" xfId="17737"/>
    <cellStyle name="千位分隔 4 15 49" xfId="17738"/>
    <cellStyle name="千位分隔 4 15 5" xfId="17739"/>
    <cellStyle name="千位分隔 4 15 50" xfId="17740"/>
    <cellStyle name="千位分隔 4 15 51" xfId="17741"/>
    <cellStyle name="千位分隔 4 15 52" xfId="17742"/>
    <cellStyle name="千位分隔 4 15 53" xfId="17743"/>
    <cellStyle name="千位分隔 4 15 54" xfId="17744"/>
    <cellStyle name="千位分隔 4 15 55" xfId="17745"/>
    <cellStyle name="千位分隔 4 15 56" xfId="17746"/>
    <cellStyle name="千位分隔 4 15 57" xfId="17747"/>
    <cellStyle name="千位分隔 4 15 58" xfId="17748"/>
    <cellStyle name="千位分隔 4 15 59" xfId="17749"/>
    <cellStyle name="千位分隔 4 15 6" xfId="17750"/>
    <cellStyle name="千位分隔 4 15 60" xfId="17751"/>
    <cellStyle name="千位分隔 4 15 61" xfId="17752"/>
    <cellStyle name="千位分隔 4 15 62" xfId="17753"/>
    <cellStyle name="千位分隔 4 15 63" xfId="17754"/>
    <cellStyle name="千位分隔 4 15 64" xfId="17755"/>
    <cellStyle name="千位分隔 4 15 65" xfId="17756"/>
    <cellStyle name="千位分隔 4 15 66" xfId="17757"/>
    <cellStyle name="千位分隔 4 15 67" xfId="17758"/>
    <cellStyle name="千位分隔 4 15 68" xfId="17759"/>
    <cellStyle name="千位分隔 4 15 69" xfId="17760"/>
    <cellStyle name="千位分隔 4 15 7" xfId="17761"/>
    <cellStyle name="千位分隔 4 15 70" xfId="17762"/>
    <cellStyle name="千位分隔 4 15 71" xfId="17763"/>
    <cellStyle name="千位分隔 4 15 72" xfId="17764"/>
    <cellStyle name="千位分隔 4 15 73" xfId="17765"/>
    <cellStyle name="千位分隔 4 15 74" xfId="17766"/>
    <cellStyle name="千位分隔 4 15 75" xfId="17767"/>
    <cellStyle name="千位分隔 4 15 76" xfId="17768"/>
    <cellStyle name="千位分隔 4 15 77" xfId="17769"/>
    <cellStyle name="千位分隔 4 15 78" xfId="17770"/>
    <cellStyle name="千位分隔 4 15 79" xfId="17771"/>
    <cellStyle name="千位分隔 4 15 8" xfId="17772"/>
    <cellStyle name="千位分隔 4 15 80" xfId="17773"/>
    <cellStyle name="千位分隔 4 15 9" xfId="17774"/>
    <cellStyle name="千位分隔 4 16" xfId="17775"/>
    <cellStyle name="千位分隔 4 16 10" xfId="17776"/>
    <cellStyle name="千位分隔 4 16 11" xfId="17777"/>
    <cellStyle name="千位分隔 4 16 12" xfId="17778"/>
    <cellStyle name="千位分隔 4 16 13" xfId="17779"/>
    <cellStyle name="千位分隔 4 16 14" xfId="17780"/>
    <cellStyle name="千位分隔 4 16 15" xfId="17781"/>
    <cellStyle name="千位分隔 4 16 16" xfId="17782"/>
    <cellStyle name="千位分隔 4 16 17" xfId="17783"/>
    <cellStyle name="千位分隔 4 16 18" xfId="17784"/>
    <cellStyle name="千位分隔 4 16 19" xfId="17785"/>
    <cellStyle name="千位分隔 4 16 2" xfId="17786"/>
    <cellStyle name="千位分隔 4 16 20" xfId="17787"/>
    <cellStyle name="千位分隔 4 16 21" xfId="17788"/>
    <cellStyle name="千位分隔 4 16 22" xfId="17789"/>
    <cellStyle name="千位分隔 4 16 23" xfId="17790"/>
    <cellStyle name="千位分隔 4 16 24" xfId="17791"/>
    <cellStyle name="千位分隔 4 16 25" xfId="17792"/>
    <cellStyle name="千位分隔 4 16 26" xfId="17793"/>
    <cellStyle name="千位分隔 4 16 27" xfId="17794"/>
    <cellStyle name="千位分隔 4 16 28" xfId="17795"/>
    <cellStyle name="千位分隔 4 16 29" xfId="17796"/>
    <cellStyle name="千位分隔 4 16 3" xfId="17797"/>
    <cellStyle name="千位分隔 4 16 30" xfId="17798"/>
    <cellStyle name="千位分隔 4 16 31" xfId="17799"/>
    <cellStyle name="千位分隔 4 16 32" xfId="17800"/>
    <cellStyle name="千位分隔 4 16 33" xfId="17801"/>
    <cellStyle name="千位分隔 4 16 34" xfId="17802"/>
    <cellStyle name="千位分隔 4 16 35" xfId="17803"/>
    <cellStyle name="千位分隔 4 16 36" xfId="17804"/>
    <cellStyle name="千位分隔 4 16 37" xfId="17805"/>
    <cellStyle name="千位分隔 4 16 38" xfId="17806"/>
    <cellStyle name="千位分隔 4 16 39" xfId="17807"/>
    <cellStyle name="千位分隔 4 16 4" xfId="17808"/>
    <cellStyle name="千位分隔 4 16 40" xfId="17809"/>
    <cellStyle name="千位分隔 4 16 41" xfId="17810"/>
    <cellStyle name="千位分隔 4 16 42" xfId="17811"/>
    <cellStyle name="千位分隔 4 16 43" xfId="17812"/>
    <cellStyle name="千位分隔 4 16 44" xfId="17813"/>
    <cellStyle name="千位分隔 4 16 45" xfId="17814"/>
    <cellStyle name="千位分隔 4 16 46" xfId="17815"/>
    <cellStyle name="千位分隔 4 16 47" xfId="17816"/>
    <cellStyle name="千位分隔 4 16 48" xfId="17817"/>
    <cellStyle name="千位分隔 4 16 49" xfId="17818"/>
    <cellStyle name="千位分隔 4 16 5" xfId="17819"/>
    <cellStyle name="千位分隔 4 16 50" xfId="17820"/>
    <cellStyle name="千位分隔 4 16 51" xfId="17821"/>
    <cellStyle name="千位分隔 4 16 52" xfId="17822"/>
    <cellStyle name="千位分隔 4 16 53" xfId="17823"/>
    <cellStyle name="千位分隔 4 16 54" xfId="17824"/>
    <cellStyle name="千位分隔 4 16 55" xfId="17825"/>
    <cellStyle name="千位分隔 4 16 56" xfId="17826"/>
    <cellStyle name="千位分隔 4 16 57" xfId="17827"/>
    <cellStyle name="千位分隔 4 16 58" xfId="17828"/>
    <cellStyle name="千位分隔 4 16 59" xfId="17829"/>
    <cellStyle name="千位分隔 4 16 6" xfId="17830"/>
    <cellStyle name="千位分隔 4 16 60" xfId="17831"/>
    <cellStyle name="千位分隔 4 16 61" xfId="17832"/>
    <cellStyle name="千位分隔 4 16 62" xfId="17833"/>
    <cellStyle name="千位分隔 4 16 63" xfId="17834"/>
    <cellStyle name="千位分隔 4 16 64" xfId="17835"/>
    <cellStyle name="千位分隔 4 16 65" xfId="17836"/>
    <cellStyle name="千位分隔 4 16 66" xfId="17837"/>
    <cellStyle name="千位分隔 4 16 67" xfId="17838"/>
    <cellStyle name="千位分隔 4 16 68" xfId="17839"/>
    <cellStyle name="千位分隔 4 16 69" xfId="17840"/>
    <cellStyle name="千位分隔 4 16 7" xfId="17841"/>
    <cellStyle name="千位分隔 4 16 70" xfId="17842"/>
    <cellStyle name="千位分隔 4 16 71" xfId="17843"/>
    <cellStyle name="千位分隔 4 16 72" xfId="17844"/>
    <cellStyle name="千位分隔 4 16 73" xfId="17845"/>
    <cellStyle name="千位分隔 4 16 74" xfId="17846"/>
    <cellStyle name="千位分隔 4 16 75" xfId="17847"/>
    <cellStyle name="千位分隔 4 16 76" xfId="17848"/>
    <cellStyle name="千位分隔 4 16 77" xfId="17849"/>
    <cellStyle name="千位分隔 4 16 78" xfId="17850"/>
    <cellStyle name="千位分隔 4 16 79" xfId="17851"/>
    <cellStyle name="千位分隔 4 16 8" xfId="17852"/>
    <cellStyle name="千位分隔 4 16 80" xfId="17853"/>
    <cellStyle name="千位分隔 4 16 9" xfId="17854"/>
    <cellStyle name="千位分隔 4 17" xfId="17855"/>
    <cellStyle name="千位分隔 4 17 10" xfId="17856"/>
    <cellStyle name="千位分隔 4 17 11" xfId="17857"/>
    <cellStyle name="千位分隔 4 17 12" xfId="17858"/>
    <cellStyle name="千位分隔 4 17 13" xfId="17859"/>
    <cellStyle name="千位分隔 4 17 14" xfId="17860"/>
    <cellStyle name="千位分隔 4 17 15" xfId="17861"/>
    <cellStyle name="千位分隔 4 17 16" xfId="17862"/>
    <cellStyle name="千位分隔 4 17 17" xfId="17863"/>
    <cellStyle name="千位分隔 4 17 18" xfId="17864"/>
    <cellStyle name="千位分隔 4 17 19" xfId="17865"/>
    <cellStyle name="千位分隔 4 17 2" xfId="17866"/>
    <cellStyle name="千位分隔 4 17 20" xfId="17867"/>
    <cellStyle name="千位分隔 4 17 21" xfId="17868"/>
    <cellStyle name="千位分隔 4 17 22" xfId="17869"/>
    <cellStyle name="千位分隔 4 17 23" xfId="17870"/>
    <cellStyle name="千位分隔 4 17 24" xfId="17871"/>
    <cellStyle name="千位分隔 4 17 25" xfId="17872"/>
    <cellStyle name="千位分隔 4 17 26" xfId="17873"/>
    <cellStyle name="千位分隔 4 17 27" xfId="17874"/>
    <cellStyle name="千位分隔 4 17 28" xfId="17875"/>
    <cellStyle name="千位分隔 4 17 29" xfId="17876"/>
    <cellStyle name="千位分隔 4 17 3" xfId="17877"/>
    <cellStyle name="千位分隔 4 17 30" xfId="17878"/>
    <cellStyle name="千位分隔 4 17 31" xfId="17879"/>
    <cellStyle name="千位分隔 4 17 32" xfId="17880"/>
    <cellStyle name="千位分隔 4 17 33" xfId="17881"/>
    <cellStyle name="千位分隔 4 17 34" xfId="17882"/>
    <cellStyle name="千位分隔 4 17 35" xfId="17883"/>
    <cellStyle name="千位分隔 4 17 36" xfId="17884"/>
    <cellStyle name="千位分隔 4 17 37" xfId="17885"/>
    <cellStyle name="千位分隔 4 17 38" xfId="17886"/>
    <cellStyle name="千位分隔 4 17 39" xfId="17887"/>
    <cellStyle name="千位分隔 4 17 4" xfId="17888"/>
    <cellStyle name="千位分隔 4 17 40" xfId="17889"/>
    <cellStyle name="千位分隔 4 17 41" xfId="17890"/>
    <cellStyle name="千位分隔 4 17 42" xfId="17891"/>
    <cellStyle name="千位分隔 4 17 43" xfId="17892"/>
    <cellStyle name="千位分隔 4 17 44" xfId="17893"/>
    <cellStyle name="千位分隔 4 17 45" xfId="17894"/>
    <cellStyle name="千位分隔 4 17 46" xfId="17895"/>
    <cellStyle name="千位分隔 4 17 47" xfId="17896"/>
    <cellStyle name="千位分隔 4 17 48" xfId="17897"/>
    <cellStyle name="千位分隔 4 17 49" xfId="17898"/>
    <cellStyle name="千位分隔 4 17 5" xfId="17899"/>
    <cellStyle name="千位分隔 4 17 50" xfId="17900"/>
    <cellStyle name="千位分隔 4 17 51" xfId="17901"/>
    <cellStyle name="千位分隔 4 17 52" xfId="17902"/>
    <cellStyle name="千位分隔 4 17 53" xfId="17903"/>
    <cellStyle name="千位分隔 4 17 54" xfId="17904"/>
    <cellStyle name="千位分隔 4 17 55" xfId="17905"/>
    <cellStyle name="千位分隔 4 17 56" xfId="17906"/>
    <cellStyle name="千位分隔 4 17 57" xfId="17907"/>
    <cellStyle name="千位分隔 4 17 58" xfId="17908"/>
    <cellStyle name="千位分隔 4 17 59" xfId="17909"/>
    <cellStyle name="千位分隔 4 17 6" xfId="17910"/>
    <cellStyle name="千位分隔 4 17 60" xfId="17911"/>
    <cellStyle name="千位分隔 4 17 61" xfId="17912"/>
    <cellStyle name="千位分隔 4 17 62" xfId="17913"/>
    <cellStyle name="千位分隔 4 17 63" xfId="17914"/>
    <cellStyle name="千位分隔 4 17 64" xfId="17915"/>
    <cellStyle name="千位分隔 4 17 65" xfId="17916"/>
    <cellStyle name="千位分隔 4 17 66" xfId="17917"/>
    <cellStyle name="千位分隔 4 17 67" xfId="17918"/>
    <cellStyle name="千位分隔 4 17 68" xfId="17919"/>
    <cellStyle name="千位分隔 4 17 69" xfId="17920"/>
    <cellStyle name="千位分隔 4 17 7" xfId="17921"/>
    <cellStyle name="千位分隔 4 17 70" xfId="17922"/>
    <cellStyle name="千位分隔 4 17 71" xfId="17923"/>
    <cellStyle name="千位分隔 4 17 72" xfId="17924"/>
    <cellStyle name="千位分隔 4 17 73" xfId="17925"/>
    <cellStyle name="千位分隔 4 17 74" xfId="17926"/>
    <cellStyle name="千位分隔 4 17 75" xfId="17927"/>
    <cellStyle name="千位分隔 4 17 76" xfId="17928"/>
    <cellStyle name="千位分隔 4 17 77" xfId="17929"/>
    <cellStyle name="千位分隔 4 17 78" xfId="17930"/>
    <cellStyle name="千位分隔 4 17 79" xfId="17931"/>
    <cellStyle name="千位分隔 4 17 8" xfId="17932"/>
    <cellStyle name="千位分隔 4 17 80" xfId="17933"/>
    <cellStyle name="千位分隔 4 17 9" xfId="17934"/>
    <cellStyle name="千位分隔 4 18" xfId="17935"/>
    <cellStyle name="千位分隔 4 18 10" xfId="17936"/>
    <cellStyle name="千位分隔 4 18 11" xfId="17937"/>
    <cellStyle name="千位分隔 4 18 12" xfId="17938"/>
    <cellStyle name="千位分隔 4 18 13" xfId="17939"/>
    <cellStyle name="千位分隔 4 18 14" xfId="17940"/>
    <cellStyle name="千位分隔 4 18 15" xfId="17941"/>
    <cellStyle name="千位分隔 4 18 16" xfId="17942"/>
    <cellStyle name="千位分隔 4 18 17" xfId="17943"/>
    <cellStyle name="千位分隔 4 18 18" xfId="17944"/>
    <cellStyle name="千位分隔 4 18 19" xfId="17945"/>
    <cellStyle name="千位分隔 4 18 2" xfId="17946"/>
    <cellStyle name="千位分隔 4 18 20" xfId="17947"/>
    <cellStyle name="千位分隔 4 18 21" xfId="17948"/>
    <cellStyle name="千位分隔 4 18 22" xfId="17949"/>
    <cellStyle name="千位分隔 4 18 23" xfId="17950"/>
    <cellStyle name="千位分隔 4 18 24" xfId="17951"/>
    <cellStyle name="千位分隔 4 18 25" xfId="17952"/>
    <cellStyle name="千位分隔 4 18 26" xfId="17953"/>
    <cellStyle name="千位分隔 4 18 27" xfId="17954"/>
    <cellStyle name="千位分隔 4 18 28" xfId="17955"/>
    <cellStyle name="千位分隔 4 18 29" xfId="17956"/>
    <cellStyle name="千位分隔 4 18 3" xfId="17957"/>
    <cellStyle name="千位分隔 4 18 30" xfId="17958"/>
    <cellStyle name="千位分隔 4 18 31" xfId="17959"/>
    <cellStyle name="千位分隔 4 18 32" xfId="17960"/>
    <cellStyle name="千位分隔 4 18 33" xfId="17961"/>
    <cellStyle name="千位分隔 4 18 34" xfId="17962"/>
    <cellStyle name="千位分隔 4 18 35" xfId="17963"/>
    <cellStyle name="千位分隔 4 18 36" xfId="17964"/>
    <cellStyle name="千位分隔 4 18 37" xfId="17965"/>
    <cellStyle name="千位分隔 4 18 38" xfId="17966"/>
    <cellStyle name="千位分隔 4 18 39" xfId="17967"/>
    <cellStyle name="千位分隔 4 18 4" xfId="17968"/>
    <cellStyle name="千位分隔 4 18 40" xfId="17969"/>
    <cellStyle name="千位分隔 4 18 41" xfId="17970"/>
    <cellStyle name="千位分隔 4 18 42" xfId="17971"/>
    <cellStyle name="千位分隔 4 18 43" xfId="17972"/>
    <cellStyle name="千位分隔 4 18 44" xfId="17973"/>
    <cellStyle name="千位分隔 4 18 45" xfId="17974"/>
    <cellStyle name="千位分隔 4 18 46" xfId="17975"/>
    <cellStyle name="千位分隔 4 18 47" xfId="17976"/>
    <cellStyle name="千位分隔 4 18 48" xfId="17977"/>
    <cellStyle name="千位分隔 4 18 49" xfId="17978"/>
    <cellStyle name="千位分隔 4 18 5" xfId="17979"/>
    <cellStyle name="千位分隔 4 18 50" xfId="17980"/>
    <cellStyle name="千位分隔 4 18 51" xfId="17981"/>
    <cellStyle name="千位分隔 4 18 52" xfId="17982"/>
    <cellStyle name="千位分隔 4 18 53" xfId="17983"/>
    <cellStyle name="千位分隔 4 18 54" xfId="17984"/>
    <cellStyle name="千位分隔 4 18 55" xfId="17985"/>
    <cellStyle name="千位分隔 4 18 56" xfId="17986"/>
    <cellStyle name="千位分隔 4 18 57" xfId="17987"/>
    <cellStyle name="千位分隔 4 18 58" xfId="17988"/>
    <cellStyle name="千位分隔 4 18 59" xfId="17989"/>
    <cellStyle name="千位分隔 4 18 6" xfId="17990"/>
    <cellStyle name="千位分隔 4 18 60" xfId="17991"/>
    <cellStyle name="千位分隔 4 18 61" xfId="17992"/>
    <cellStyle name="千位分隔 4 18 62" xfId="17993"/>
    <cellStyle name="千位分隔 4 18 63" xfId="17994"/>
    <cellStyle name="千位分隔 4 18 64" xfId="17995"/>
    <cellStyle name="千位分隔 4 18 65" xfId="17996"/>
    <cellStyle name="千位分隔 4 18 66" xfId="17997"/>
    <cellStyle name="千位分隔 4 18 67" xfId="17998"/>
    <cellStyle name="千位分隔 4 18 68" xfId="17999"/>
    <cellStyle name="千位分隔 4 18 69" xfId="18000"/>
    <cellStyle name="千位分隔 4 18 7" xfId="18001"/>
    <cellStyle name="千位分隔 4 18 70" xfId="18002"/>
    <cellStyle name="千位分隔 4 18 71" xfId="18003"/>
    <cellStyle name="千位分隔 4 18 72" xfId="18004"/>
    <cellStyle name="千位分隔 4 18 73" xfId="18005"/>
    <cellStyle name="千位分隔 4 18 74" xfId="18006"/>
    <cellStyle name="千位分隔 4 18 75" xfId="18007"/>
    <cellStyle name="千位分隔 4 18 76" xfId="18008"/>
    <cellStyle name="千位分隔 4 18 77" xfId="18009"/>
    <cellStyle name="千位分隔 4 18 78" xfId="18010"/>
    <cellStyle name="千位分隔 4 18 79" xfId="18011"/>
    <cellStyle name="千位分隔 4 18 8" xfId="18012"/>
    <cellStyle name="千位分隔 4 18 80" xfId="18013"/>
    <cellStyle name="千位分隔 4 18 9" xfId="18014"/>
    <cellStyle name="千位分隔 4 19" xfId="18015"/>
    <cellStyle name="千位分隔 4 19 10" xfId="18016"/>
    <cellStyle name="千位分隔 4 19 11" xfId="18017"/>
    <cellStyle name="千位分隔 4 19 12" xfId="18018"/>
    <cellStyle name="千位分隔 4 19 13" xfId="18019"/>
    <cellStyle name="千位分隔 4 19 14" xfId="18020"/>
    <cellStyle name="千位分隔 4 19 15" xfId="18021"/>
    <cellStyle name="千位分隔 4 19 16" xfId="18022"/>
    <cellStyle name="千位分隔 4 19 17" xfId="18023"/>
    <cellStyle name="千位分隔 4 19 18" xfId="18024"/>
    <cellStyle name="千位分隔 4 19 19" xfId="18025"/>
    <cellStyle name="千位分隔 4 19 2" xfId="18026"/>
    <cellStyle name="千位分隔 4 19 20" xfId="18027"/>
    <cellStyle name="千位分隔 4 19 21" xfId="18028"/>
    <cellStyle name="千位分隔 4 19 22" xfId="18029"/>
    <cellStyle name="千位分隔 4 19 23" xfId="18030"/>
    <cellStyle name="千位分隔 4 19 24" xfId="18031"/>
    <cellStyle name="千位分隔 4 19 25" xfId="18032"/>
    <cellStyle name="千位分隔 4 19 26" xfId="18033"/>
    <cellStyle name="千位分隔 4 19 27" xfId="18034"/>
    <cellStyle name="千位分隔 4 19 28" xfId="18035"/>
    <cellStyle name="千位分隔 4 19 29" xfId="18036"/>
    <cellStyle name="千位分隔 4 19 3" xfId="18037"/>
    <cellStyle name="千位分隔 4 19 30" xfId="18038"/>
    <cellStyle name="千位分隔 4 19 31" xfId="18039"/>
    <cellStyle name="千位分隔 4 19 32" xfId="18040"/>
    <cellStyle name="千位分隔 4 19 33" xfId="18041"/>
    <cellStyle name="千位分隔 4 19 34" xfId="18042"/>
    <cellStyle name="千位分隔 4 19 35" xfId="18043"/>
    <cellStyle name="千位分隔 4 19 36" xfId="18044"/>
    <cellStyle name="千位分隔 4 19 37" xfId="18045"/>
    <cellStyle name="千位分隔 4 19 38" xfId="18046"/>
    <cellStyle name="千位分隔 4 19 39" xfId="18047"/>
    <cellStyle name="千位分隔 4 19 4" xfId="18048"/>
    <cellStyle name="千位分隔 4 19 40" xfId="18049"/>
    <cellStyle name="千位分隔 4 19 41" xfId="18050"/>
    <cellStyle name="千位分隔 4 19 42" xfId="18051"/>
    <cellStyle name="千位分隔 4 19 43" xfId="18052"/>
    <cellStyle name="千位分隔 4 19 44" xfId="18053"/>
    <cellStyle name="千位分隔 4 19 45" xfId="18054"/>
    <cellStyle name="千位分隔 4 19 46" xfId="18055"/>
    <cellStyle name="千位分隔 4 19 47" xfId="18056"/>
    <cellStyle name="千位分隔 4 19 48" xfId="18057"/>
    <cellStyle name="千位分隔 4 19 49" xfId="18058"/>
    <cellStyle name="千位分隔 4 19 5" xfId="18059"/>
    <cellStyle name="千位分隔 4 19 50" xfId="18060"/>
    <cellStyle name="千位分隔 4 19 51" xfId="18061"/>
    <cellStyle name="千位分隔 4 19 52" xfId="18062"/>
    <cellStyle name="千位分隔 4 19 53" xfId="18063"/>
    <cellStyle name="千位分隔 4 19 54" xfId="18064"/>
    <cellStyle name="千位分隔 4 19 55" xfId="18065"/>
    <cellStyle name="千位分隔 4 19 56" xfId="18066"/>
    <cellStyle name="千位分隔 4 19 57" xfId="18067"/>
    <cellStyle name="千位分隔 4 19 58" xfId="18068"/>
    <cellStyle name="千位分隔 4 19 59" xfId="18069"/>
    <cellStyle name="千位分隔 4 19 6" xfId="18070"/>
    <cellStyle name="千位分隔 4 19 60" xfId="18071"/>
    <cellStyle name="千位分隔 4 19 61" xfId="18072"/>
    <cellStyle name="千位分隔 4 19 62" xfId="18073"/>
    <cellStyle name="千位分隔 4 19 63" xfId="18074"/>
    <cellStyle name="千位分隔 4 19 64" xfId="18075"/>
    <cellStyle name="千位分隔 4 19 65" xfId="18076"/>
    <cellStyle name="千位分隔 4 19 66" xfId="18077"/>
    <cellStyle name="千位分隔 4 19 67" xfId="18078"/>
    <cellStyle name="千位分隔 4 19 68" xfId="18079"/>
    <cellStyle name="千位分隔 4 19 69" xfId="18080"/>
    <cellStyle name="千位分隔 4 19 7" xfId="18081"/>
    <cellStyle name="千位分隔 4 19 70" xfId="18082"/>
    <cellStyle name="千位分隔 4 19 71" xfId="18083"/>
    <cellStyle name="千位分隔 4 19 72" xfId="18084"/>
    <cellStyle name="千位分隔 4 19 73" xfId="18085"/>
    <cellStyle name="千位分隔 4 19 74" xfId="18086"/>
    <cellStyle name="千位分隔 4 19 75" xfId="18087"/>
    <cellStyle name="千位分隔 4 19 76" xfId="18088"/>
    <cellStyle name="千位分隔 4 19 77" xfId="18089"/>
    <cellStyle name="千位分隔 4 19 78" xfId="18090"/>
    <cellStyle name="千位分隔 4 19 79" xfId="18091"/>
    <cellStyle name="千位分隔 4 19 8" xfId="18092"/>
    <cellStyle name="千位分隔 4 19 80" xfId="18093"/>
    <cellStyle name="千位分隔 4 19 9" xfId="18094"/>
    <cellStyle name="千位分隔 4 2" xfId="18095"/>
    <cellStyle name="千位分隔 4 2 10" xfId="18096"/>
    <cellStyle name="千位分隔 4 2 100" xfId="18097"/>
    <cellStyle name="千位分隔 4 2 101" xfId="18098"/>
    <cellStyle name="千位分隔 4 2 102" xfId="18099"/>
    <cellStyle name="千位分隔 4 2 103" xfId="18100"/>
    <cellStyle name="千位分隔 4 2 104" xfId="18101"/>
    <cellStyle name="千位分隔 4 2 105" xfId="18102"/>
    <cellStyle name="千位分隔 4 2 106" xfId="18103"/>
    <cellStyle name="千位分隔 4 2 107" xfId="18104"/>
    <cellStyle name="千位分隔 4 2 108" xfId="18105"/>
    <cellStyle name="千位分隔 4 2 109" xfId="18106"/>
    <cellStyle name="千位分隔 4 2 11" xfId="18107"/>
    <cellStyle name="千位分隔 4 2 110" xfId="18108"/>
    <cellStyle name="千位分隔 4 2 12" xfId="18109"/>
    <cellStyle name="千位分隔 4 2 13" xfId="18110"/>
    <cellStyle name="千位分隔 4 2 14" xfId="18111"/>
    <cellStyle name="千位分隔 4 2 15" xfId="18112"/>
    <cellStyle name="千位分隔 4 2 16" xfId="18113"/>
    <cellStyle name="千位分隔 4 2 17" xfId="18114"/>
    <cellStyle name="千位分隔 4 2 18" xfId="18115"/>
    <cellStyle name="千位分隔 4 2 19" xfId="18116"/>
    <cellStyle name="千位分隔 4 2 2" xfId="18117"/>
    <cellStyle name="千位分隔 4 2 2 10" xfId="18118"/>
    <cellStyle name="千位分隔 4 2 2 11" xfId="18119"/>
    <cellStyle name="千位分隔 4 2 2 12" xfId="18120"/>
    <cellStyle name="千位分隔 4 2 2 13" xfId="18121"/>
    <cellStyle name="千位分隔 4 2 2 14" xfId="18122"/>
    <cellStyle name="千位分隔 4 2 2 15" xfId="18123"/>
    <cellStyle name="千位分隔 4 2 2 16" xfId="18124"/>
    <cellStyle name="千位分隔 4 2 2 17" xfId="18125"/>
    <cellStyle name="千位分隔 4 2 2 18" xfId="18126"/>
    <cellStyle name="千位分隔 4 2 2 19" xfId="18127"/>
    <cellStyle name="千位分隔 4 2 2 2" xfId="18128"/>
    <cellStyle name="千位分隔 4 2 2 2 10" xfId="18129"/>
    <cellStyle name="千位分隔 4 2 2 2 11" xfId="18130"/>
    <cellStyle name="千位分隔 4 2 2 2 12" xfId="18131"/>
    <cellStyle name="千位分隔 4 2 2 2 13" xfId="18132"/>
    <cellStyle name="千位分隔 4 2 2 2 14" xfId="18133"/>
    <cellStyle name="千位分隔 4 2 2 2 15" xfId="18134"/>
    <cellStyle name="千位分隔 4 2 2 2 16" xfId="18135"/>
    <cellStyle name="千位分隔 4 2 2 2 17" xfId="18136"/>
    <cellStyle name="千位分隔 4 2 2 2 18" xfId="18137"/>
    <cellStyle name="千位分隔 4 2 2 2 2" xfId="18138"/>
    <cellStyle name="千位分隔 4 2 2 2 3" xfId="18139"/>
    <cellStyle name="千位分隔 4 2 2 2 4" xfId="18140"/>
    <cellStyle name="千位分隔 4 2 2 2 5" xfId="18141"/>
    <cellStyle name="千位分隔 4 2 2 2 6" xfId="18142"/>
    <cellStyle name="千位分隔 4 2 2 2 7" xfId="18143"/>
    <cellStyle name="千位分隔 4 2 2 2 8" xfId="18144"/>
    <cellStyle name="千位分隔 4 2 2 2 9" xfId="18145"/>
    <cellStyle name="千位分隔 4 2 2 20" xfId="18146"/>
    <cellStyle name="千位分隔 4 2 2 21" xfId="18147"/>
    <cellStyle name="千位分隔 4 2 2 22" xfId="18148"/>
    <cellStyle name="千位分隔 4 2 2 3" xfId="18149"/>
    <cellStyle name="千位分隔 4 2 2 4" xfId="18150"/>
    <cellStyle name="千位分隔 4 2 2 5" xfId="18151"/>
    <cellStyle name="千位分隔 4 2 2 6" xfId="18152"/>
    <cellStyle name="千位分隔 4 2 2 7" xfId="18153"/>
    <cellStyle name="千位分隔 4 2 2 8" xfId="18154"/>
    <cellStyle name="千位分隔 4 2 2 9" xfId="18155"/>
    <cellStyle name="千位分隔 4 2 20" xfId="18156"/>
    <cellStyle name="千位分隔 4 2 21" xfId="18157"/>
    <cellStyle name="千位分隔 4 2 22" xfId="18158"/>
    <cellStyle name="千位分隔 4 2 23" xfId="18159"/>
    <cellStyle name="千位分隔 4 2 24" xfId="18160"/>
    <cellStyle name="千位分隔 4 2 25" xfId="18161"/>
    <cellStyle name="千位分隔 4 2 26" xfId="18162"/>
    <cellStyle name="千位分隔 4 2 27" xfId="18163"/>
    <cellStyle name="千位分隔 4 2 28" xfId="18164"/>
    <cellStyle name="千位分隔 4 2 29" xfId="18165"/>
    <cellStyle name="千位分隔 4 2 29 10" xfId="18166"/>
    <cellStyle name="千位分隔 4 2 29 11" xfId="18167"/>
    <cellStyle name="千位分隔 4 2 29 12" xfId="18168"/>
    <cellStyle name="千位分隔 4 2 29 13" xfId="18169"/>
    <cellStyle name="千位分隔 4 2 29 14" xfId="18170"/>
    <cellStyle name="千位分隔 4 2 29 15" xfId="18171"/>
    <cellStyle name="千位分隔 4 2 29 16" xfId="18172"/>
    <cellStyle name="千位分隔 4 2 29 17" xfId="18173"/>
    <cellStyle name="千位分隔 4 2 29 18" xfId="18174"/>
    <cellStyle name="千位分隔 4 2 29 2" xfId="18175"/>
    <cellStyle name="千位分隔 4 2 29 3" xfId="18176"/>
    <cellStyle name="千位分隔 4 2 29 4" xfId="18177"/>
    <cellStyle name="千位分隔 4 2 29 5" xfId="18178"/>
    <cellStyle name="千位分隔 4 2 29 6" xfId="18179"/>
    <cellStyle name="千位分隔 4 2 29 7" xfId="18180"/>
    <cellStyle name="千位分隔 4 2 29 8" xfId="18181"/>
    <cellStyle name="千位分隔 4 2 29 9" xfId="18182"/>
    <cellStyle name="千位分隔 4 2 3" xfId="18183"/>
    <cellStyle name="千位分隔 4 2 30" xfId="18184"/>
    <cellStyle name="千位分隔 4 2 31" xfId="18185"/>
    <cellStyle name="千位分隔 4 2 32" xfId="18186"/>
    <cellStyle name="千位分隔 4 2 33" xfId="18187"/>
    <cellStyle name="千位分隔 4 2 34" xfId="18188"/>
    <cellStyle name="千位分隔 4 2 35" xfId="18189"/>
    <cellStyle name="千位分隔 4 2 36" xfId="18190"/>
    <cellStyle name="千位分隔 4 2 37" xfId="18191"/>
    <cellStyle name="千位分隔 4 2 38" xfId="18192"/>
    <cellStyle name="千位分隔 4 2 39" xfId="18193"/>
    <cellStyle name="千位分隔 4 2 4" xfId="18194"/>
    <cellStyle name="千位分隔 4 2 40" xfId="18195"/>
    <cellStyle name="千位分隔 4 2 41" xfId="18196"/>
    <cellStyle name="千位分隔 4 2 42" xfId="18197"/>
    <cellStyle name="千位分隔 4 2 43" xfId="18198"/>
    <cellStyle name="千位分隔 4 2 44" xfId="18199"/>
    <cellStyle name="千位分隔 4 2 45" xfId="18200"/>
    <cellStyle name="千位分隔 4 2 46" xfId="18201"/>
    <cellStyle name="千位分隔 4 2 47" xfId="18202"/>
    <cellStyle name="千位分隔 4 2 48" xfId="18203"/>
    <cellStyle name="千位分隔 4 2 49" xfId="18204"/>
    <cellStyle name="千位分隔 4 2 5" xfId="18205"/>
    <cellStyle name="千位分隔 4 2 50" xfId="18206"/>
    <cellStyle name="千位分隔 4 2 51" xfId="18207"/>
    <cellStyle name="千位分隔 4 2 52" xfId="18208"/>
    <cellStyle name="千位分隔 4 2 53" xfId="18209"/>
    <cellStyle name="千位分隔 4 2 54" xfId="18210"/>
    <cellStyle name="千位分隔 4 2 55" xfId="18211"/>
    <cellStyle name="千位分隔 4 2 56" xfId="18212"/>
    <cellStyle name="千位分隔 4 2 57" xfId="18213"/>
    <cellStyle name="千位分隔 4 2 58" xfId="18214"/>
    <cellStyle name="千位分隔 4 2 59" xfId="18215"/>
    <cellStyle name="千位分隔 4 2 6" xfId="18216"/>
    <cellStyle name="千位分隔 4 2 60" xfId="18217"/>
    <cellStyle name="千位分隔 4 2 61" xfId="18218"/>
    <cellStyle name="千位分隔 4 2 62" xfId="18219"/>
    <cellStyle name="千位分隔 4 2 63" xfId="18220"/>
    <cellStyle name="千位分隔 4 2 64" xfId="18221"/>
    <cellStyle name="千位分隔 4 2 65" xfId="18222"/>
    <cellStyle name="千位分隔 4 2 66" xfId="18223"/>
    <cellStyle name="千位分隔 4 2 67" xfId="18224"/>
    <cellStyle name="千位分隔 4 2 68" xfId="18225"/>
    <cellStyle name="千位分隔 4 2 69" xfId="18226"/>
    <cellStyle name="千位分隔 4 2 7" xfId="18227"/>
    <cellStyle name="千位分隔 4 2 70" xfId="18228"/>
    <cellStyle name="千位分隔 4 2 71" xfId="18229"/>
    <cellStyle name="千位分隔 4 2 72" xfId="18230"/>
    <cellStyle name="千位分隔 4 2 73" xfId="18231"/>
    <cellStyle name="千位分隔 4 2 74" xfId="18232"/>
    <cellStyle name="千位分隔 4 2 75" xfId="18233"/>
    <cellStyle name="千位分隔 4 2 76" xfId="18234"/>
    <cellStyle name="千位分隔 4 2 77" xfId="18235"/>
    <cellStyle name="千位分隔 4 2 78" xfId="18236"/>
    <cellStyle name="千位分隔 4 2 79" xfId="18237"/>
    <cellStyle name="千位分隔 4 2 8" xfId="18238"/>
    <cellStyle name="千位分隔 4 2 80" xfId="18239"/>
    <cellStyle name="千位分隔 4 2 81" xfId="18240"/>
    <cellStyle name="千位分隔 4 2 82" xfId="18241"/>
    <cellStyle name="千位分隔 4 2 83" xfId="18242"/>
    <cellStyle name="千位分隔 4 2 84" xfId="18243"/>
    <cellStyle name="千位分隔 4 2 85" xfId="18244"/>
    <cellStyle name="千位分隔 4 2 86" xfId="18245"/>
    <cellStyle name="千位分隔 4 2 87" xfId="18246"/>
    <cellStyle name="千位分隔 4 2 88" xfId="18247"/>
    <cellStyle name="千位分隔 4 2 89" xfId="18248"/>
    <cellStyle name="千位分隔 4 2 9" xfId="18249"/>
    <cellStyle name="千位分隔 4 2 90" xfId="18250"/>
    <cellStyle name="千位分隔 4 2 91" xfId="18251"/>
    <cellStyle name="千位分隔 4 2 92" xfId="18252"/>
    <cellStyle name="千位分隔 4 2 93" xfId="18253"/>
    <cellStyle name="千位分隔 4 2 94" xfId="18254"/>
    <cellStyle name="千位分隔 4 2 95" xfId="18255"/>
    <cellStyle name="千位分隔 4 2 96" xfId="18256"/>
    <cellStyle name="千位分隔 4 2 97" xfId="18257"/>
    <cellStyle name="千位分隔 4 2 98" xfId="18258"/>
    <cellStyle name="千位分隔 4 2 99" xfId="18259"/>
    <cellStyle name="千位分隔 4 20" xfId="18260"/>
    <cellStyle name="千位分隔 4 20 10" xfId="18261"/>
    <cellStyle name="千位分隔 4 20 11" xfId="18262"/>
    <cellStyle name="千位分隔 4 20 12" xfId="18263"/>
    <cellStyle name="千位分隔 4 20 13" xfId="18264"/>
    <cellStyle name="千位分隔 4 20 14" xfId="18265"/>
    <cellStyle name="千位分隔 4 20 15" xfId="18266"/>
    <cellStyle name="千位分隔 4 20 16" xfId="18267"/>
    <cellStyle name="千位分隔 4 20 17" xfId="18268"/>
    <cellStyle name="千位分隔 4 20 18" xfId="18269"/>
    <cellStyle name="千位分隔 4 20 19" xfId="18270"/>
    <cellStyle name="千位分隔 4 20 2" xfId="18271"/>
    <cellStyle name="千位分隔 4 20 20" xfId="18272"/>
    <cellStyle name="千位分隔 4 20 21" xfId="18273"/>
    <cellStyle name="千位分隔 4 20 22" xfId="18274"/>
    <cellStyle name="千位分隔 4 20 23" xfId="18275"/>
    <cellStyle name="千位分隔 4 20 24" xfId="18276"/>
    <cellStyle name="千位分隔 4 20 25" xfId="18277"/>
    <cellStyle name="千位分隔 4 20 26" xfId="18278"/>
    <cellStyle name="千位分隔 4 20 27" xfId="18279"/>
    <cellStyle name="千位分隔 4 20 28" xfId="18280"/>
    <cellStyle name="千位分隔 4 20 29" xfId="18281"/>
    <cellStyle name="千位分隔 4 20 3" xfId="18282"/>
    <cellStyle name="千位分隔 4 20 30" xfId="18283"/>
    <cellStyle name="千位分隔 4 20 31" xfId="18284"/>
    <cellStyle name="千位分隔 4 20 32" xfId="18285"/>
    <cellStyle name="千位分隔 4 20 33" xfId="18286"/>
    <cellStyle name="千位分隔 4 20 34" xfId="18287"/>
    <cellStyle name="千位分隔 4 20 35" xfId="18288"/>
    <cellStyle name="千位分隔 4 20 36" xfId="18289"/>
    <cellStyle name="千位分隔 4 20 37" xfId="18290"/>
    <cellStyle name="千位分隔 4 20 38" xfId="18291"/>
    <cellStyle name="千位分隔 4 20 39" xfId="18292"/>
    <cellStyle name="千位分隔 4 20 4" xfId="18293"/>
    <cellStyle name="千位分隔 4 20 40" xfId="18294"/>
    <cellStyle name="千位分隔 4 20 41" xfId="18295"/>
    <cellStyle name="千位分隔 4 20 42" xfId="18296"/>
    <cellStyle name="千位分隔 4 20 43" xfId="18297"/>
    <cellStyle name="千位分隔 4 20 44" xfId="18298"/>
    <cellStyle name="千位分隔 4 20 45" xfId="18299"/>
    <cellStyle name="千位分隔 4 20 46" xfId="18300"/>
    <cellStyle name="千位分隔 4 20 47" xfId="18301"/>
    <cellStyle name="千位分隔 4 20 48" xfId="18302"/>
    <cellStyle name="千位分隔 4 20 49" xfId="18303"/>
    <cellStyle name="千位分隔 4 20 5" xfId="18304"/>
    <cellStyle name="千位分隔 4 20 50" xfId="18305"/>
    <cellStyle name="千位分隔 4 20 51" xfId="18306"/>
    <cellStyle name="千位分隔 4 20 52" xfId="18307"/>
    <cellStyle name="千位分隔 4 20 53" xfId="18308"/>
    <cellStyle name="千位分隔 4 20 54" xfId="18309"/>
    <cellStyle name="千位分隔 4 20 55" xfId="18310"/>
    <cellStyle name="千位分隔 4 20 56" xfId="18311"/>
    <cellStyle name="千位分隔 4 20 57" xfId="18312"/>
    <cellStyle name="千位分隔 4 20 58" xfId="18313"/>
    <cellStyle name="千位分隔 4 20 59" xfId="18314"/>
    <cellStyle name="千位分隔 4 20 6" xfId="18315"/>
    <cellStyle name="千位分隔 4 20 60" xfId="18316"/>
    <cellStyle name="千位分隔 4 20 61" xfId="18317"/>
    <cellStyle name="千位分隔 4 20 62" xfId="18318"/>
    <cellStyle name="千位分隔 4 20 63" xfId="18319"/>
    <cellStyle name="千位分隔 4 20 64" xfId="18320"/>
    <cellStyle name="千位分隔 4 20 65" xfId="18321"/>
    <cellStyle name="千位分隔 4 20 66" xfId="18322"/>
    <cellStyle name="千位分隔 4 20 67" xfId="18323"/>
    <cellStyle name="千位分隔 4 20 68" xfId="18324"/>
    <cellStyle name="千位分隔 4 20 69" xfId="18325"/>
    <cellStyle name="千位分隔 4 20 7" xfId="18326"/>
    <cellStyle name="千位分隔 4 20 70" xfId="18327"/>
    <cellStyle name="千位分隔 4 20 71" xfId="18328"/>
    <cellStyle name="千位分隔 4 20 72" xfId="18329"/>
    <cellStyle name="千位分隔 4 20 73" xfId="18330"/>
    <cellStyle name="千位分隔 4 20 74" xfId="18331"/>
    <cellStyle name="千位分隔 4 20 75" xfId="18332"/>
    <cellStyle name="千位分隔 4 20 76" xfId="18333"/>
    <cellStyle name="千位分隔 4 20 77" xfId="18334"/>
    <cellStyle name="千位分隔 4 20 78" xfId="18335"/>
    <cellStyle name="千位分隔 4 20 79" xfId="18336"/>
    <cellStyle name="千位分隔 4 20 8" xfId="18337"/>
    <cellStyle name="千位分隔 4 20 80" xfId="18338"/>
    <cellStyle name="千位分隔 4 20 9" xfId="18339"/>
    <cellStyle name="千位分隔 4 21" xfId="18340"/>
    <cellStyle name="千位分隔 4 21 10" xfId="18341"/>
    <cellStyle name="千位分隔 4 21 11" xfId="18342"/>
    <cellStyle name="千位分隔 4 21 12" xfId="18343"/>
    <cellStyle name="千位分隔 4 21 13" xfId="18344"/>
    <cellStyle name="千位分隔 4 21 14" xfId="18345"/>
    <cellStyle name="千位分隔 4 21 15" xfId="18346"/>
    <cellStyle name="千位分隔 4 21 16" xfId="18347"/>
    <cellStyle name="千位分隔 4 21 17" xfId="18348"/>
    <cellStyle name="千位分隔 4 21 18" xfId="18349"/>
    <cellStyle name="千位分隔 4 21 19" xfId="18350"/>
    <cellStyle name="千位分隔 4 21 2" xfId="18351"/>
    <cellStyle name="千位分隔 4 21 20" xfId="18352"/>
    <cellStyle name="千位分隔 4 21 21" xfId="18353"/>
    <cellStyle name="千位分隔 4 21 22" xfId="18354"/>
    <cellStyle name="千位分隔 4 21 23" xfId="18355"/>
    <cellStyle name="千位分隔 4 21 24" xfId="18356"/>
    <cellStyle name="千位分隔 4 21 25" xfId="18357"/>
    <cellStyle name="千位分隔 4 21 26" xfId="18358"/>
    <cellStyle name="千位分隔 4 21 27" xfId="18359"/>
    <cellStyle name="千位分隔 4 21 28" xfId="18360"/>
    <cellStyle name="千位分隔 4 21 29" xfId="18361"/>
    <cellStyle name="千位分隔 4 21 3" xfId="18362"/>
    <cellStyle name="千位分隔 4 21 30" xfId="18363"/>
    <cellStyle name="千位分隔 4 21 31" xfId="18364"/>
    <cellStyle name="千位分隔 4 21 32" xfId="18365"/>
    <cellStyle name="千位分隔 4 21 33" xfId="18366"/>
    <cellStyle name="千位分隔 4 21 34" xfId="18367"/>
    <cellStyle name="千位分隔 4 21 35" xfId="18368"/>
    <cellStyle name="千位分隔 4 21 36" xfId="18369"/>
    <cellStyle name="千位分隔 4 21 37" xfId="18370"/>
    <cellStyle name="千位分隔 4 21 38" xfId="18371"/>
    <cellStyle name="千位分隔 4 21 39" xfId="18372"/>
    <cellStyle name="千位分隔 4 21 4" xfId="18373"/>
    <cellStyle name="千位分隔 4 21 40" xfId="18374"/>
    <cellStyle name="千位分隔 4 21 41" xfId="18375"/>
    <cellStyle name="千位分隔 4 21 42" xfId="18376"/>
    <cellStyle name="千位分隔 4 21 43" xfId="18377"/>
    <cellStyle name="千位分隔 4 21 44" xfId="18378"/>
    <cellStyle name="千位分隔 4 21 45" xfId="18379"/>
    <cellStyle name="千位分隔 4 21 46" xfId="18380"/>
    <cellStyle name="千位分隔 4 21 47" xfId="18381"/>
    <cellStyle name="千位分隔 4 21 48" xfId="18382"/>
    <cellStyle name="千位分隔 4 21 49" xfId="18383"/>
    <cellStyle name="千位分隔 4 21 5" xfId="18384"/>
    <cellStyle name="千位分隔 4 21 50" xfId="18385"/>
    <cellStyle name="千位分隔 4 21 51" xfId="18386"/>
    <cellStyle name="千位分隔 4 21 52" xfId="18387"/>
    <cellStyle name="千位分隔 4 21 53" xfId="18388"/>
    <cellStyle name="千位分隔 4 21 54" xfId="18389"/>
    <cellStyle name="千位分隔 4 21 55" xfId="18390"/>
    <cellStyle name="千位分隔 4 21 56" xfId="18391"/>
    <cellStyle name="千位分隔 4 21 57" xfId="18392"/>
    <cellStyle name="千位分隔 4 21 58" xfId="18393"/>
    <cellStyle name="千位分隔 4 21 59" xfId="18394"/>
    <cellStyle name="千位分隔 4 21 6" xfId="18395"/>
    <cellStyle name="千位分隔 4 21 60" xfId="18396"/>
    <cellStyle name="千位分隔 4 21 61" xfId="18397"/>
    <cellStyle name="千位分隔 4 21 62" xfId="18398"/>
    <cellStyle name="千位分隔 4 21 63" xfId="18399"/>
    <cellStyle name="千位分隔 4 21 64" xfId="18400"/>
    <cellStyle name="千位分隔 4 21 65" xfId="18401"/>
    <cellStyle name="千位分隔 4 21 66" xfId="18402"/>
    <cellStyle name="千位分隔 4 21 67" xfId="18403"/>
    <cellStyle name="千位分隔 4 21 68" xfId="18404"/>
    <cellStyle name="千位分隔 4 21 69" xfId="18405"/>
    <cellStyle name="千位分隔 4 21 7" xfId="18406"/>
    <cellStyle name="千位分隔 4 21 70" xfId="18407"/>
    <cellStyle name="千位分隔 4 21 71" xfId="18408"/>
    <cellStyle name="千位分隔 4 21 72" xfId="18409"/>
    <cellStyle name="千位分隔 4 21 73" xfId="18410"/>
    <cellStyle name="千位分隔 4 21 74" xfId="18411"/>
    <cellStyle name="千位分隔 4 21 75" xfId="18412"/>
    <cellStyle name="千位分隔 4 21 76" xfId="18413"/>
    <cellStyle name="千位分隔 4 21 77" xfId="18414"/>
    <cellStyle name="千位分隔 4 21 78" xfId="18415"/>
    <cellStyle name="千位分隔 4 21 79" xfId="18416"/>
    <cellStyle name="千位分隔 4 21 8" xfId="18417"/>
    <cellStyle name="千位分隔 4 21 80" xfId="18418"/>
    <cellStyle name="千位分隔 4 21 9" xfId="18419"/>
    <cellStyle name="千位分隔 4 22" xfId="18420"/>
    <cellStyle name="千位分隔 4 22 10" xfId="18421"/>
    <cellStyle name="千位分隔 4 22 11" xfId="18422"/>
    <cellStyle name="千位分隔 4 22 12" xfId="18423"/>
    <cellStyle name="千位分隔 4 22 13" xfId="18424"/>
    <cellStyle name="千位分隔 4 22 14" xfId="18425"/>
    <cellStyle name="千位分隔 4 22 15" xfId="18426"/>
    <cellStyle name="千位分隔 4 22 16" xfId="18427"/>
    <cellStyle name="千位分隔 4 22 17" xfId="18428"/>
    <cellStyle name="千位分隔 4 22 18" xfId="18429"/>
    <cellStyle name="千位分隔 4 22 19" xfId="18430"/>
    <cellStyle name="千位分隔 4 22 2" xfId="18431"/>
    <cellStyle name="千位分隔 4 22 20" xfId="18432"/>
    <cellStyle name="千位分隔 4 22 21" xfId="18433"/>
    <cellStyle name="千位分隔 4 22 22" xfId="18434"/>
    <cellStyle name="千位分隔 4 22 23" xfId="18435"/>
    <cellStyle name="千位分隔 4 22 24" xfId="18436"/>
    <cellStyle name="千位分隔 4 22 25" xfId="18437"/>
    <cellStyle name="千位分隔 4 22 26" xfId="18438"/>
    <cellStyle name="千位分隔 4 22 27" xfId="18439"/>
    <cellStyle name="千位分隔 4 22 28" xfId="18440"/>
    <cellStyle name="千位分隔 4 22 29" xfId="18441"/>
    <cellStyle name="千位分隔 4 22 3" xfId="18442"/>
    <cellStyle name="千位分隔 4 22 30" xfId="18443"/>
    <cellStyle name="千位分隔 4 22 31" xfId="18444"/>
    <cellStyle name="千位分隔 4 22 32" xfId="18445"/>
    <cellStyle name="千位分隔 4 22 33" xfId="18446"/>
    <cellStyle name="千位分隔 4 22 34" xfId="18447"/>
    <cellStyle name="千位分隔 4 22 35" xfId="18448"/>
    <cellStyle name="千位分隔 4 22 36" xfId="18449"/>
    <cellStyle name="千位分隔 4 22 37" xfId="18450"/>
    <cellStyle name="千位分隔 4 22 38" xfId="18451"/>
    <cellStyle name="千位分隔 4 22 39" xfId="18452"/>
    <cellStyle name="千位分隔 4 22 4" xfId="18453"/>
    <cellStyle name="千位分隔 4 22 40" xfId="18454"/>
    <cellStyle name="千位分隔 4 22 41" xfId="18455"/>
    <cellStyle name="千位分隔 4 22 42" xfId="18456"/>
    <cellStyle name="千位分隔 4 22 43" xfId="18457"/>
    <cellStyle name="千位分隔 4 22 44" xfId="18458"/>
    <cellStyle name="千位分隔 4 22 45" xfId="18459"/>
    <cellStyle name="千位分隔 4 22 46" xfId="18460"/>
    <cellStyle name="千位分隔 4 22 47" xfId="18461"/>
    <cellStyle name="千位分隔 4 22 48" xfId="18462"/>
    <cellStyle name="千位分隔 4 22 49" xfId="18463"/>
    <cellStyle name="千位分隔 4 22 5" xfId="18464"/>
    <cellStyle name="千位分隔 4 22 50" xfId="18465"/>
    <cellStyle name="千位分隔 4 22 51" xfId="18466"/>
    <cellStyle name="千位分隔 4 22 52" xfId="18467"/>
    <cellStyle name="千位分隔 4 22 53" xfId="18468"/>
    <cellStyle name="千位分隔 4 22 54" xfId="18469"/>
    <cellStyle name="千位分隔 4 22 55" xfId="18470"/>
    <cellStyle name="千位分隔 4 22 56" xfId="18471"/>
    <cellStyle name="千位分隔 4 22 57" xfId="18472"/>
    <cellStyle name="千位分隔 4 22 58" xfId="18473"/>
    <cellStyle name="千位分隔 4 22 59" xfId="18474"/>
    <cellStyle name="千位分隔 4 22 6" xfId="18475"/>
    <cellStyle name="千位分隔 4 22 60" xfId="18476"/>
    <cellStyle name="千位分隔 4 22 61" xfId="18477"/>
    <cellStyle name="千位分隔 4 22 62" xfId="18478"/>
    <cellStyle name="千位分隔 4 22 63" xfId="18479"/>
    <cellStyle name="千位分隔 4 22 64" xfId="18480"/>
    <cellStyle name="千位分隔 4 22 65" xfId="18481"/>
    <cellStyle name="千位分隔 4 22 66" xfId="18482"/>
    <cellStyle name="千位分隔 4 22 67" xfId="18483"/>
    <cellStyle name="千位分隔 4 22 68" xfId="18484"/>
    <cellStyle name="千位分隔 4 22 69" xfId="18485"/>
    <cellStyle name="千位分隔 4 22 7" xfId="18486"/>
    <cellStyle name="千位分隔 4 22 70" xfId="18487"/>
    <cellStyle name="千位分隔 4 22 71" xfId="18488"/>
    <cellStyle name="千位分隔 4 22 72" xfId="18489"/>
    <cellStyle name="千位分隔 4 22 73" xfId="18490"/>
    <cellStyle name="千位分隔 4 22 74" xfId="18491"/>
    <cellStyle name="千位分隔 4 22 75" xfId="18492"/>
    <cellStyle name="千位分隔 4 22 76" xfId="18493"/>
    <cellStyle name="千位分隔 4 22 77" xfId="18494"/>
    <cellStyle name="千位分隔 4 22 78" xfId="18495"/>
    <cellStyle name="千位分隔 4 22 79" xfId="18496"/>
    <cellStyle name="千位分隔 4 22 8" xfId="18497"/>
    <cellStyle name="千位分隔 4 22 80" xfId="18498"/>
    <cellStyle name="千位分隔 4 22 9" xfId="18499"/>
    <cellStyle name="千位分隔 4 23" xfId="18500"/>
    <cellStyle name="千位分隔 4 23 10" xfId="18501"/>
    <cellStyle name="千位分隔 4 23 11" xfId="18502"/>
    <cellStyle name="千位分隔 4 23 12" xfId="18503"/>
    <cellStyle name="千位分隔 4 23 13" xfId="18504"/>
    <cellStyle name="千位分隔 4 23 14" xfId="18505"/>
    <cellStyle name="千位分隔 4 23 15" xfId="18506"/>
    <cellStyle name="千位分隔 4 23 16" xfId="18507"/>
    <cellStyle name="千位分隔 4 23 17" xfId="18508"/>
    <cellStyle name="千位分隔 4 23 18" xfId="18509"/>
    <cellStyle name="千位分隔 4 23 19" xfId="18510"/>
    <cellStyle name="千位分隔 4 23 2" xfId="18511"/>
    <cellStyle name="千位分隔 4 23 20" xfId="18512"/>
    <cellStyle name="千位分隔 4 23 21" xfId="18513"/>
    <cellStyle name="千位分隔 4 23 22" xfId="18514"/>
    <cellStyle name="千位分隔 4 23 23" xfId="18515"/>
    <cellStyle name="千位分隔 4 23 24" xfId="18516"/>
    <cellStyle name="千位分隔 4 23 25" xfId="18517"/>
    <cellStyle name="千位分隔 4 23 26" xfId="18518"/>
    <cellStyle name="千位分隔 4 23 27" xfId="18519"/>
    <cellStyle name="千位分隔 4 23 28" xfId="18520"/>
    <cellStyle name="千位分隔 4 23 29" xfId="18521"/>
    <cellStyle name="千位分隔 4 23 3" xfId="18522"/>
    <cellStyle name="千位分隔 4 23 30" xfId="18523"/>
    <cellStyle name="千位分隔 4 23 31" xfId="18524"/>
    <cellStyle name="千位分隔 4 23 32" xfId="18525"/>
    <cellStyle name="千位分隔 4 23 33" xfId="18526"/>
    <cellStyle name="千位分隔 4 23 34" xfId="18527"/>
    <cellStyle name="千位分隔 4 23 35" xfId="18528"/>
    <cellStyle name="千位分隔 4 23 36" xfId="18529"/>
    <cellStyle name="千位分隔 4 23 37" xfId="18530"/>
    <cellStyle name="千位分隔 4 23 38" xfId="18531"/>
    <cellStyle name="千位分隔 4 23 39" xfId="18532"/>
    <cellStyle name="千位分隔 4 23 4" xfId="18533"/>
    <cellStyle name="千位分隔 4 23 40" xfId="18534"/>
    <cellStyle name="千位分隔 4 23 41" xfId="18535"/>
    <cellStyle name="千位分隔 4 23 42" xfId="18536"/>
    <cellStyle name="千位分隔 4 23 43" xfId="18537"/>
    <cellStyle name="千位分隔 4 23 44" xfId="18538"/>
    <cellStyle name="千位分隔 4 23 45" xfId="18539"/>
    <cellStyle name="千位分隔 4 23 46" xfId="18540"/>
    <cellStyle name="千位分隔 4 23 47" xfId="18541"/>
    <cellStyle name="千位分隔 4 23 48" xfId="18542"/>
    <cellStyle name="千位分隔 4 23 49" xfId="18543"/>
    <cellStyle name="千位分隔 4 23 5" xfId="18544"/>
    <cellStyle name="千位分隔 4 23 50" xfId="18545"/>
    <cellStyle name="千位分隔 4 23 51" xfId="18546"/>
    <cellStyle name="千位分隔 4 23 52" xfId="18547"/>
    <cellStyle name="千位分隔 4 23 53" xfId="18548"/>
    <cellStyle name="千位分隔 4 23 54" xfId="18549"/>
    <cellStyle name="千位分隔 4 23 55" xfId="18550"/>
    <cellStyle name="千位分隔 4 23 56" xfId="18551"/>
    <cellStyle name="千位分隔 4 23 57" xfId="18552"/>
    <cellStyle name="千位分隔 4 23 58" xfId="18553"/>
    <cellStyle name="千位分隔 4 23 59" xfId="18554"/>
    <cellStyle name="千位分隔 4 23 6" xfId="18555"/>
    <cellStyle name="千位分隔 4 23 60" xfId="18556"/>
    <cellStyle name="千位分隔 4 23 61" xfId="18557"/>
    <cellStyle name="千位分隔 4 23 62" xfId="18558"/>
    <cellStyle name="千位分隔 4 23 63" xfId="18559"/>
    <cellStyle name="千位分隔 4 23 64" xfId="18560"/>
    <cellStyle name="千位分隔 4 23 65" xfId="18561"/>
    <cellStyle name="千位分隔 4 23 66" xfId="18562"/>
    <cellStyle name="千位分隔 4 23 67" xfId="18563"/>
    <cellStyle name="千位分隔 4 23 68" xfId="18564"/>
    <cellStyle name="千位分隔 4 23 69" xfId="18565"/>
    <cellStyle name="千位分隔 4 23 7" xfId="18566"/>
    <cellStyle name="千位分隔 4 23 70" xfId="18567"/>
    <cellStyle name="千位分隔 4 23 71" xfId="18568"/>
    <cellStyle name="千位分隔 4 23 72" xfId="18569"/>
    <cellStyle name="千位分隔 4 23 73" xfId="18570"/>
    <cellStyle name="千位分隔 4 23 74" xfId="18571"/>
    <cellStyle name="千位分隔 4 23 75" xfId="18572"/>
    <cellStyle name="千位分隔 4 23 76" xfId="18573"/>
    <cellStyle name="千位分隔 4 23 77" xfId="18574"/>
    <cellStyle name="千位分隔 4 23 78" xfId="18575"/>
    <cellStyle name="千位分隔 4 23 79" xfId="18576"/>
    <cellStyle name="千位分隔 4 23 8" xfId="18577"/>
    <cellStyle name="千位分隔 4 23 80" xfId="18578"/>
    <cellStyle name="千位分隔 4 23 9" xfId="18579"/>
    <cellStyle name="千位分隔 4 24" xfId="18580"/>
    <cellStyle name="千位分隔 4 24 10" xfId="18581"/>
    <cellStyle name="千位分隔 4 24 11" xfId="18582"/>
    <cellStyle name="千位分隔 4 24 12" xfId="18583"/>
    <cellStyle name="千位分隔 4 24 13" xfId="18584"/>
    <cellStyle name="千位分隔 4 24 14" xfId="18585"/>
    <cellStyle name="千位分隔 4 24 15" xfId="18586"/>
    <cellStyle name="千位分隔 4 24 16" xfId="18587"/>
    <cellStyle name="千位分隔 4 24 17" xfId="18588"/>
    <cellStyle name="千位分隔 4 24 18" xfId="18589"/>
    <cellStyle name="千位分隔 4 24 19" xfId="18590"/>
    <cellStyle name="千位分隔 4 24 2" xfId="18591"/>
    <cellStyle name="千位分隔 4 24 20" xfId="18592"/>
    <cellStyle name="千位分隔 4 24 21" xfId="18593"/>
    <cellStyle name="千位分隔 4 24 22" xfId="18594"/>
    <cellStyle name="千位分隔 4 24 23" xfId="18595"/>
    <cellStyle name="千位分隔 4 24 24" xfId="18596"/>
    <cellStyle name="千位分隔 4 24 25" xfId="18597"/>
    <cellStyle name="千位分隔 4 24 26" xfId="18598"/>
    <cellStyle name="千位分隔 4 24 27" xfId="18599"/>
    <cellStyle name="千位分隔 4 24 28" xfId="18600"/>
    <cellStyle name="千位分隔 4 24 29" xfId="18601"/>
    <cellStyle name="千位分隔 4 24 3" xfId="18602"/>
    <cellStyle name="千位分隔 4 24 30" xfId="18603"/>
    <cellStyle name="千位分隔 4 24 31" xfId="18604"/>
    <cellStyle name="千位分隔 4 24 32" xfId="18605"/>
    <cellStyle name="千位分隔 4 24 33" xfId="18606"/>
    <cellStyle name="千位分隔 4 24 34" xfId="18607"/>
    <cellStyle name="千位分隔 4 24 35" xfId="18608"/>
    <cellStyle name="千位分隔 4 24 36" xfId="18609"/>
    <cellStyle name="千位分隔 4 24 37" xfId="18610"/>
    <cellStyle name="千位分隔 4 24 38" xfId="18611"/>
    <cellStyle name="千位分隔 4 24 39" xfId="18612"/>
    <cellStyle name="千位分隔 4 24 4" xfId="18613"/>
    <cellStyle name="千位分隔 4 24 40" xfId="18614"/>
    <cellStyle name="千位分隔 4 24 41" xfId="18615"/>
    <cellStyle name="千位分隔 4 24 42" xfId="18616"/>
    <cellStyle name="千位分隔 4 24 43" xfId="18617"/>
    <cellStyle name="千位分隔 4 24 44" xfId="18618"/>
    <cellStyle name="千位分隔 4 24 45" xfId="18619"/>
    <cellStyle name="千位分隔 4 24 46" xfId="18620"/>
    <cellStyle name="千位分隔 4 24 47" xfId="18621"/>
    <cellStyle name="千位分隔 4 24 48" xfId="18622"/>
    <cellStyle name="千位分隔 4 24 49" xfId="18623"/>
    <cellStyle name="千位分隔 4 24 5" xfId="18624"/>
    <cellStyle name="千位分隔 4 24 50" xfId="18625"/>
    <cellStyle name="千位分隔 4 24 51" xfId="18626"/>
    <cellStyle name="千位分隔 4 24 52" xfId="18627"/>
    <cellStyle name="千位分隔 4 24 53" xfId="18628"/>
    <cellStyle name="千位分隔 4 24 54" xfId="18629"/>
    <cellStyle name="千位分隔 4 24 55" xfId="18630"/>
    <cellStyle name="千位分隔 4 24 56" xfId="18631"/>
    <cellStyle name="千位分隔 4 24 57" xfId="18632"/>
    <cellStyle name="千位分隔 4 24 58" xfId="18633"/>
    <cellStyle name="千位分隔 4 24 59" xfId="18634"/>
    <cellStyle name="千位分隔 4 24 6" xfId="18635"/>
    <cellStyle name="千位分隔 4 24 60" xfId="18636"/>
    <cellStyle name="千位分隔 4 24 61" xfId="18637"/>
    <cellStyle name="千位分隔 4 24 62" xfId="18638"/>
    <cellStyle name="千位分隔 4 24 63" xfId="18639"/>
    <cellStyle name="千位分隔 4 24 64" xfId="18640"/>
    <cellStyle name="千位分隔 4 24 65" xfId="18641"/>
    <cellStyle name="千位分隔 4 24 66" xfId="18642"/>
    <cellStyle name="千位分隔 4 24 67" xfId="18643"/>
    <cellStyle name="千位分隔 4 24 68" xfId="18644"/>
    <cellStyle name="千位分隔 4 24 69" xfId="18645"/>
    <cellStyle name="千位分隔 4 24 7" xfId="18646"/>
    <cellStyle name="千位分隔 4 24 70" xfId="18647"/>
    <cellStyle name="千位分隔 4 24 71" xfId="18648"/>
    <cellStyle name="千位分隔 4 24 72" xfId="18649"/>
    <cellStyle name="千位分隔 4 24 73" xfId="18650"/>
    <cellStyle name="千位分隔 4 24 74" xfId="18651"/>
    <cellStyle name="千位分隔 4 24 75" xfId="18652"/>
    <cellStyle name="千位分隔 4 24 76" xfId="18653"/>
    <cellStyle name="千位分隔 4 24 77" xfId="18654"/>
    <cellStyle name="千位分隔 4 24 78" xfId="18655"/>
    <cellStyle name="千位分隔 4 24 79" xfId="18656"/>
    <cellStyle name="千位分隔 4 24 8" xfId="18657"/>
    <cellStyle name="千位分隔 4 24 80" xfId="18658"/>
    <cellStyle name="千位分隔 4 24 9" xfId="18659"/>
    <cellStyle name="千位分隔 4 25" xfId="18660"/>
    <cellStyle name="千位分隔 4 25 10" xfId="18661"/>
    <cellStyle name="千位分隔 4 25 11" xfId="18662"/>
    <cellStyle name="千位分隔 4 25 12" xfId="18663"/>
    <cellStyle name="千位分隔 4 25 13" xfId="18664"/>
    <cellStyle name="千位分隔 4 25 14" xfId="18665"/>
    <cellStyle name="千位分隔 4 25 15" xfId="18666"/>
    <cellStyle name="千位分隔 4 25 16" xfId="18667"/>
    <cellStyle name="千位分隔 4 25 17" xfId="18668"/>
    <cellStyle name="千位分隔 4 25 18" xfId="18669"/>
    <cellStyle name="千位分隔 4 25 19" xfId="18670"/>
    <cellStyle name="千位分隔 4 25 2" xfId="18671"/>
    <cellStyle name="千位分隔 4 25 20" xfId="18672"/>
    <cellStyle name="千位分隔 4 25 21" xfId="18673"/>
    <cellStyle name="千位分隔 4 25 22" xfId="18674"/>
    <cellStyle name="千位分隔 4 25 23" xfId="18675"/>
    <cellStyle name="千位分隔 4 25 24" xfId="18676"/>
    <cellStyle name="千位分隔 4 25 25" xfId="18677"/>
    <cellStyle name="千位分隔 4 25 26" xfId="18678"/>
    <cellStyle name="千位分隔 4 25 27" xfId="18679"/>
    <cellStyle name="千位分隔 4 25 28" xfId="18680"/>
    <cellStyle name="千位分隔 4 25 29" xfId="18681"/>
    <cellStyle name="千位分隔 4 25 3" xfId="18682"/>
    <cellStyle name="千位分隔 4 25 30" xfId="18683"/>
    <cellStyle name="千位分隔 4 25 31" xfId="18684"/>
    <cellStyle name="千位分隔 4 25 32" xfId="18685"/>
    <cellStyle name="千位分隔 4 25 33" xfId="18686"/>
    <cellStyle name="千位分隔 4 25 34" xfId="18687"/>
    <cellStyle name="千位分隔 4 25 35" xfId="18688"/>
    <cellStyle name="千位分隔 4 25 36" xfId="18689"/>
    <cellStyle name="千位分隔 4 25 37" xfId="18690"/>
    <cellStyle name="千位分隔 4 25 38" xfId="18691"/>
    <cellStyle name="千位分隔 4 25 39" xfId="18692"/>
    <cellStyle name="千位分隔 4 25 4" xfId="18693"/>
    <cellStyle name="千位分隔 4 25 40" xfId="18694"/>
    <cellStyle name="千位分隔 4 25 41" xfId="18695"/>
    <cellStyle name="千位分隔 4 25 42" xfId="18696"/>
    <cellStyle name="千位分隔 4 25 43" xfId="18697"/>
    <cellStyle name="千位分隔 4 25 44" xfId="18698"/>
    <cellStyle name="千位分隔 4 25 45" xfId="18699"/>
    <cellStyle name="千位分隔 4 25 46" xfId="18700"/>
    <cellStyle name="千位分隔 4 25 47" xfId="18701"/>
    <cellStyle name="千位分隔 4 25 48" xfId="18702"/>
    <cellStyle name="千位分隔 4 25 49" xfId="18703"/>
    <cellStyle name="千位分隔 4 25 5" xfId="18704"/>
    <cellStyle name="千位分隔 4 25 50" xfId="18705"/>
    <cellStyle name="千位分隔 4 25 51" xfId="18706"/>
    <cellStyle name="千位分隔 4 25 52" xfId="18707"/>
    <cellStyle name="千位分隔 4 25 53" xfId="18708"/>
    <cellStyle name="千位分隔 4 25 54" xfId="18709"/>
    <cellStyle name="千位分隔 4 25 55" xfId="18710"/>
    <cellStyle name="千位分隔 4 25 56" xfId="18711"/>
    <cellStyle name="千位分隔 4 25 57" xfId="18712"/>
    <cellStyle name="千位分隔 4 25 58" xfId="18713"/>
    <cellStyle name="千位分隔 4 25 59" xfId="18714"/>
    <cellStyle name="千位分隔 4 25 6" xfId="18715"/>
    <cellStyle name="千位分隔 4 25 60" xfId="18716"/>
    <cellStyle name="千位分隔 4 25 61" xfId="18717"/>
    <cellStyle name="千位分隔 4 25 62" xfId="18718"/>
    <cellStyle name="千位分隔 4 25 63" xfId="18719"/>
    <cellStyle name="千位分隔 4 25 64" xfId="18720"/>
    <cellStyle name="千位分隔 4 25 65" xfId="18721"/>
    <cellStyle name="千位分隔 4 25 66" xfId="18722"/>
    <cellStyle name="千位分隔 4 25 67" xfId="18723"/>
    <cellStyle name="千位分隔 4 25 68" xfId="18724"/>
    <cellStyle name="千位分隔 4 25 69" xfId="18725"/>
    <cellStyle name="千位分隔 4 25 7" xfId="18726"/>
    <cellStyle name="千位分隔 4 25 70" xfId="18727"/>
    <cellStyle name="千位分隔 4 25 71" xfId="18728"/>
    <cellStyle name="千位分隔 4 25 72" xfId="18729"/>
    <cellStyle name="千位分隔 4 25 73" xfId="18730"/>
    <cellStyle name="千位分隔 4 25 74" xfId="18731"/>
    <cellStyle name="千位分隔 4 25 75" xfId="18732"/>
    <cellStyle name="千位分隔 4 25 76" xfId="18733"/>
    <cellStyle name="千位分隔 4 25 77" xfId="18734"/>
    <cellStyle name="千位分隔 4 25 78" xfId="18735"/>
    <cellStyle name="千位分隔 4 25 79" xfId="18736"/>
    <cellStyle name="千位分隔 4 25 8" xfId="18737"/>
    <cellStyle name="千位分隔 4 25 80" xfId="18738"/>
    <cellStyle name="千位分隔 4 25 9" xfId="18739"/>
    <cellStyle name="千位分隔 4 26" xfId="18740"/>
    <cellStyle name="千位分隔 4 26 10" xfId="18741"/>
    <cellStyle name="千位分隔 4 26 11" xfId="18742"/>
    <cellStyle name="千位分隔 4 26 12" xfId="18743"/>
    <cellStyle name="千位分隔 4 26 13" xfId="18744"/>
    <cellStyle name="千位分隔 4 26 14" xfId="18745"/>
    <cellStyle name="千位分隔 4 26 15" xfId="18746"/>
    <cellStyle name="千位分隔 4 26 16" xfId="18747"/>
    <cellStyle name="千位分隔 4 26 17" xfId="18748"/>
    <cellStyle name="千位分隔 4 26 18" xfId="18749"/>
    <cellStyle name="千位分隔 4 26 19" xfId="18750"/>
    <cellStyle name="千位分隔 4 26 2" xfId="18751"/>
    <cellStyle name="千位分隔 4 26 20" xfId="18752"/>
    <cellStyle name="千位分隔 4 26 21" xfId="18753"/>
    <cellStyle name="千位分隔 4 26 22" xfId="18754"/>
    <cellStyle name="千位分隔 4 26 23" xfId="18755"/>
    <cellStyle name="千位分隔 4 26 24" xfId="18756"/>
    <cellStyle name="千位分隔 4 26 25" xfId="18757"/>
    <cellStyle name="千位分隔 4 26 26" xfId="18758"/>
    <cellStyle name="千位分隔 4 26 27" xfId="18759"/>
    <cellStyle name="千位分隔 4 26 28" xfId="18760"/>
    <cellStyle name="千位分隔 4 26 29" xfId="18761"/>
    <cellStyle name="千位分隔 4 26 3" xfId="18762"/>
    <cellStyle name="千位分隔 4 26 30" xfId="18763"/>
    <cellStyle name="千位分隔 4 26 31" xfId="18764"/>
    <cellStyle name="千位分隔 4 26 32" xfId="18765"/>
    <cellStyle name="千位分隔 4 26 33" xfId="18766"/>
    <cellStyle name="千位分隔 4 26 34" xfId="18767"/>
    <cellStyle name="千位分隔 4 26 35" xfId="18768"/>
    <cellStyle name="千位分隔 4 26 36" xfId="18769"/>
    <cellStyle name="千位分隔 4 26 37" xfId="18770"/>
    <cellStyle name="千位分隔 4 26 38" xfId="18771"/>
    <cellStyle name="千位分隔 4 26 39" xfId="18772"/>
    <cellStyle name="千位分隔 4 26 4" xfId="18773"/>
    <cellStyle name="千位分隔 4 26 40" xfId="18774"/>
    <cellStyle name="千位分隔 4 26 41" xfId="18775"/>
    <cellStyle name="千位分隔 4 26 42" xfId="18776"/>
    <cellStyle name="千位分隔 4 26 43" xfId="18777"/>
    <cellStyle name="千位分隔 4 26 44" xfId="18778"/>
    <cellStyle name="千位分隔 4 26 45" xfId="18779"/>
    <cellStyle name="千位分隔 4 26 46" xfId="18780"/>
    <cellStyle name="千位分隔 4 26 47" xfId="18781"/>
    <cellStyle name="千位分隔 4 26 48" xfId="18782"/>
    <cellStyle name="千位分隔 4 26 49" xfId="18783"/>
    <cellStyle name="千位分隔 4 26 5" xfId="18784"/>
    <cellStyle name="千位分隔 4 26 50" xfId="18785"/>
    <cellStyle name="千位分隔 4 26 51" xfId="18786"/>
    <cellStyle name="千位分隔 4 26 52" xfId="18787"/>
    <cellStyle name="千位分隔 4 26 53" xfId="18788"/>
    <cellStyle name="千位分隔 4 26 54" xfId="18789"/>
    <cellStyle name="千位分隔 4 26 55" xfId="18790"/>
    <cellStyle name="千位分隔 4 26 56" xfId="18791"/>
    <cellStyle name="千位分隔 4 26 57" xfId="18792"/>
    <cellStyle name="千位分隔 4 26 58" xfId="18793"/>
    <cellStyle name="千位分隔 4 26 59" xfId="18794"/>
    <cellStyle name="千位分隔 4 26 6" xfId="18795"/>
    <cellStyle name="千位分隔 4 26 60" xfId="18796"/>
    <cellStyle name="千位分隔 4 26 61" xfId="18797"/>
    <cellStyle name="千位分隔 4 26 62" xfId="18798"/>
    <cellStyle name="千位分隔 4 26 63" xfId="18799"/>
    <cellStyle name="千位分隔 4 26 64" xfId="18800"/>
    <cellStyle name="千位分隔 4 26 65" xfId="18801"/>
    <cellStyle name="千位分隔 4 26 66" xfId="18802"/>
    <cellStyle name="千位分隔 4 26 67" xfId="18803"/>
    <cellStyle name="千位分隔 4 26 68" xfId="18804"/>
    <cellStyle name="千位分隔 4 26 69" xfId="18805"/>
    <cellStyle name="千位分隔 4 26 7" xfId="18806"/>
    <cellStyle name="千位分隔 4 26 70" xfId="18807"/>
    <cellStyle name="千位分隔 4 26 71" xfId="18808"/>
    <cellStyle name="千位分隔 4 26 72" xfId="18809"/>
    <cellStyle name="千位分隔 4 26 73" xfId="18810"/>
    <cellStyle name="千位分隔 4 26 74" xfId="18811"/>
    <cellStyle name="千位分隔 4 26 75" xfId="18812"/>
    <cellStyle name="千位分隔 4 26 76" xfId="18813"/>
    <cellStyle name="千位分隔 4 26 77" xfId="18814"/>
    <cellStyle name="千位分隔 4 26 78" xfId="18815"/>
    <cellStyle name="千位分隔 4 26 79" xfId="18816"/>
    <cellStyle name="千位分隔 4 26 8" xfId="18817"/>
    <cellStyle name="千位分隔 4 26 80" xfId="18818"/>
    <cellStyle name="千位分隔 4 26 9" xfId="18819"/>
    <cellStyle name="千位分隔 4 27" xfId="18820"/>
    <cellStyle name="千位分隔 4 27 10" xfId="18821"/>
    <cellStyle name="千位分隔 4 27 11" xfId="18822"/>
    <cellStyle name="千位分隔 4 27 12" xfId="18823"/>
    <cellStyle name="千位分隔 4 27 13" xfId="18824"/>
    <cellStyle name="千位分隔 4 27 14" xfId="18825"/>
    <cellStyle name="千位分隔 4 27 15" xfId="18826"/>
    <cellStyle name="千位分隔 4 27 16" xfId="18827"/>
    <cellStyle name="千位分隔 4 27 17" xfId="18828"/>
    <cellStyle name="千位分隔 4 27 18" xfId="18829"/>
    <cellStyle name="千位分隔 4 27 19" xfId="18830"/>
    <cellStyle name="千位分隔 4 27 2" xfId="18831"/>
    <cellStyle name="千位分隔 4 27 20" xfId="18832"/>
    <cellStyle name="千位分隔 4 27 21" xfId="18833"/>
    <cellStyle name="千位分隔 4 27 22" xfId="18834"/>
    <cellStyle name="千位分隔 4 27 23" xfId="18835"/>
    <cellStyle name="千位分隔 4 27 24" xfId="18836"/>
    <cellStyle name="千位分隔 4 27 25" xfId="18837"/>
    <cellStyle name="千位分隔 4 27 26" xfId="18838"/>
    <cellStyle name="千位分隔 4 27 27" xfId="18839"/>
    <cellStyle name="千位分隔 4 27 28" xfId="18840"/>
    <cellStyle name="千位分隔 4 27 29" xfId="18841"/>
    <cellStyle name="千位分隔 4 27 3" xfId="18842"/>
    <cellStyle name="千位分隔 4 27 30" xfId="18843"/>
    <cellStyle name="千位分隔 4 27 31" xfId="18844"/>
    <cellStyle name="千位分隔 4 27 32" xfId="18845"/>
    <cellStyle name="千位分隔 4 27 33" xfId="18846"/>
    <cellStyle name="千位分隔 4 27 34" xfId="18847"/>
    <cellStyle name="千位分隔 4 27 35" xfId="18848"/>
    <cellStyle name="千位分隔 4 27 36" xfId="18849"/>
    <cellStyle name="千位分隔 4 27 37" xfId="18850"/>
    <cellStyle name="千位分隔 4 27 38" xfId="18851"/>
    <cellStyle name="千位分隔 4 27 39" xfId="18852"/>
    <cellStyle name="千位分隔 4 27 4" xfId="18853"/>
    <cellStyle name="千位分隔 4 27 40" xfId="18854"/>
    <cellStyle name="千位分隔 4 27 41" xfId="18855"/>
    <cellStyle name="千位分隔 4 27 42" xfId="18856"/>
    <cellStyle name="千位分隔 4 27 43" xfId="18857"/>
    <cellStyle name="千位分隔 4 27 44" xfId="18858"/>
    <cellStyle name="千位分隔 4 27 45" xfId="18859"/>
    <cellStyle name="千位分隔 4 27 46" xfId="18860"/>
    <cellStyle name="千位分隔 4 27 47" xfId="18861"/>
    <cellStyle name="千位分隔 4 27 48" xfId="18862"/>
    <cellStyle name="千位分隔 4 27 49" xfId="18863"/>
    <cellStyle name="千位分隔 4 27 5" xfId="18864"/>
    <cellStyle name="千位分隔 4 27 50" xfId="18865"/>
    <cellStyle name="千位分隔 4 27 51" xfId="18866"/>
    <cellStyle name="千位分隔 4 27 52" xfId="18867"/>
    <cellStyle name="千位分隔 4 27 53" xfId="18868"/>
    <cellStyle name="千位分隔 4 27 54" xfId="18869"/>
    <cellStyle name="千位分隔 4 27 55" xfId="18870"/>
    <cellStyle name="千位分隔 4 27 56" xfId="18871"/>
    <cellStyle name="千位分隔 4 27 57" xfId="18872"/>
    <cellStyle name="千位分隔 4 27 58" xfId="18873"/>
    <cellStyle name="千位分隔 4 27 59" xfId="18874"/>
    <cellStyle name="千位分隔 4 27 6" xfId="18875"/>
    <cellStyle name="千位分隔 4 27 60" xfId="18876"/>
    <cellStyle name="千位分隔 4 27 61" xfId="18877"/>
    <cellStyle name="千位分隔 4 27 62" xfId="18878"/>
    <cellStyle name="千位分隔 4 27 63" xfId="18879"/>
    <cellStyle name="千位分隔 4 27 64" xfId="18880"/>
    <cellStyle name="千位分隔 4 27 65" xfId="18881"/>
    <cellStyle name="千位分隔 4 27 66" xfId="18882"/>
    <cellStyle name="千位分隔 4 27 67" xfId="18883"/>
    <cellStyle name="千位分隔 4 27 68" xfId="18884"/>
    <cellStyle name="千位分隔 4 27 69" xfId="18885"/>
    <cellStyle name="千位分隔 4 27 7" xfId="18886"/>
    <cellStyle name="千位分隔 4 27 70" xfId="18887"/>
    <cellStyle name="千位分隔 4 27 71" xfId="18888"/>
    <cellStyle name="千位分隔 4 27 72" xfId="18889"/>
    <cellStyle name="千位分隔 4 27 73" xfId="18890"/>
    <cellStyle name="千位分隔 4 27 74" xfId="18891"/>
    <cellStyle name="千位分隔 4 27 75" xfId="18892"/>
    <cellStyle name="千位分隔 4 27 76" xfId="18893"/>
    <cellStyle name="千位分隔 4 27 77" xfId="18894"/>
    <cellStyle name="千位分隔 4 27 78" xfId="18895"/>
    <cellStyle name="千位分隔 4 27 79" xfId="18896"/>
    <cellStyle name="千位分隔 4 27 8" xfId="18897"/>
    <cellStyle name="千位分隔 4 27 80" xfId="18898"/>
    <cellStyle name="千位分隔 4 27 9" xfId="18899"/>
    <cellStyle name="千位分隔 4 28" xfId="18900"/>
    <cellStyle name="千位分隔 4 28 10" xfId="18901"/>
    <cellStyle name="千位分隔 4 28 11" xfId="18902"/>
    <cellStyle name="千位分隔 4 28 12" xfId="18903"/>
    <cellStyle name="千位分隔 4 28 13" xfId="18904"/>
    <cellStyle name="千位分隔 4 28 14" xfId="18905"/>
    <cellStyle name="千位分隔 4 28 15" xfId="18906"/>
    <cellStyle name="千位分隔 4 28 16" xfId="18907"/>
    <cellStyle name="千位分隔 4 28 17" xfId="18908"/>
    <cellStyle name="千位分隔 4 28 18" xfId="18909"/>
    <cellStyle name="千位分隔 4 28 19" xfId="18910"/>
    <cellStyle name="千位分隔 4 28 2" xfId="18911"/>
    <cellStyle name="千位分隔 4 28 20" xfId="18912"/>
    <cellStyle name="千位分隔 4 28 21" xfId="18913"/>
    <cellStyle name="千位分隔 4 28 22" xfId="18914"/>
    <cellStyle name="千位分隔 4 28 23" xfId="18915"/>
    <cellStyle name="千位分隔 4 28 24" xfId="18916"/>
    <cellStyle name="千位分隔 4 28 25" xfId="18917"/>
    <cellStyle name="千位分隔 4 28 26" xfId="18918"/>
    <cellStyle name="千位分隔 4 28 27" xfId="18919"/>
    <cellStyle name="千位分隔 4 28 28" xfId="18920"/>
    <cellStyle name="千位分隔 4 28 29" xfId="18921"/>
    <cellStyle name="千位分隔 4 28 3" xfId="18922"/>
    <cellStyle name="千位分隔 4 28 30" xfId="18923"/>
    <cellStyle name="千位分隔 4 28 31" xfId="18924"/>
    <cellStyle name="千位分隔 4 28 32" xfId="18925"/>
    <cellStyle name="千位分隔 4 28 33" xfId="18926"/>
    <cellStyle name="千位分隔 4 28 34" xfId="18927"/>
    <cellStyle name="千位分隔 4 28 35" xfId="18928"/>
    <cellStyle name="千位分隔 4 28 36" xfId="18929"/>
    <cellStyle name="千位分隔 4 28 37" xfId="18930"/>
    <cellStyle name="千位分隔 4 28 38" xfId="18931"/>
    <cellStyle name="千位分隔 4 28 39" xfId="18932"/>
    <cellStyle name="千位分隔 4 28 4" xfId="18933"/>
    <cellStyle name="千位分隔 4 28 40" xfId="18934"/>
    <cellStyle name="千位分隔 4 28 41" xfId="18935"/>
    <cellStyle name="千位分隔 4 28 42" xfId="18936"/>
    <cellStyle name="千位分隔 4 28 43" xfId="18937"/>
    <cellStyle name="千位分隔 4 28 44" xfId="18938"/>
    <cellStyle name="千位分隔 4 28 45" xfId="18939"/>
    <cellStyle name="千位分隔 4 28 46" xfId="18940"/>
    <cellStyle name="千位分隔 4 28 47" xfId="18941"/>
    <cellStyle name="千位分隔 4 28 48" xfId="18942"/>
    <cellStyle name="千位分隔 4 28 49" xfId="18943"/>
    <cellStyle name="千位分隔 4 28 5" xfId="18944"/>
    <cellStyle name="千位分隔 4 28 50" xfId="18945"/>
    <cellStyle name="千位分隔 4 28 51" xfId="18946"/>
    <cellStyle name="千位分隔 4 28 52" xfId="18947"/>
    <cellStyle name="千位分隔 4 28 53" xfId="18948"/>
    <cellStyle name="千位分隔 4 28 54" xfId="18949"/>
    <cellStyle name="千位分隔 4 28 55" xfId="18950"/>
    <cellStyle name="千位分隔 4 28 56" xfId="18951"/>
    <cellStyle name="千位分隔 4 28 57" xfId="18952"/>
    <cellStyle name="千位分隔 4 28 58" xfId="18953"/>
    <cellStyle name="千位分隔 4 28 59" xfId="18954"/>
    <cellStyle name="千位分隔 4 28 6" xfId="18955"/>
    <cellStyle name="千位分隔 4 28 60" xfId="18956"/>
    <cellStyle name="千位分隔 4 28 61" xfId="18957"/>
    <cellStyle name="千位分隔 4 28 62" xfId="18958"/>
    <cellStyle name="千位分隔 4 28 63" xfId="18959"/>
    <cellStyle name="千位分隔 4 28 64" xfId="18960"/>
    <cellStyle name="千位分隔 4 28 65" xfId="18961"/>
    <cellStyle name="千位分隔 4 28 66" xfId="18962"/>
    <cellStyle name="千位分隔 4 28 67" xfId="18963"/>
    <cellStyle name="千位分隔 4 28 68" xfId="18964"/>
    <cellStyle name="千位分隔 4 28 69" xfId="18965"/>
    <cellStyle name="千位分隔 4 28 7" xfId="18966"/>
    <cellStyle name="千位分隔 4 28 70" xfId="18967"/>
    <cellStyle name="千位分隔 4 28 71" xfId="18968"/>
    <cellStyle name="千位分隔 4 28 72" xfId="18969"/>
    <cellStyle name="千位分隔 4 28 73" xfId="18970"/>
    <cellStyle name="千位分隔 4 28 74" xfId="18971"/>
    <cellStyle name="千位分隔 4 28 75" xfId="18972"/>
    <cellStyle name="千位分隔 4 28 76" xfId="18973"/>
    <cellStyle name="千位分隔 4 28 77" xfId="18974"/>
    <cellStyle name="千位分隔 4 28 78" xfId="18975"/>
    <cellStyle name="千位分隔 4 28 79" xfId="18976"/>
    <cellStyle name="千位分隔 4 28 8" xfId="18977"/>
    <cellStyle name="千位分隔 4 28 80" xfId="18978"/>
    <cellStyle name="千位分隔 4 28 9" xfId="18979"/>
    <cellStyle name="千位分隔 4 29" xfId="18980"/>
    <cellStyle name="千位分隔 4 29 10" xfId="18981"/>
    <cellStyle name="千位分隔 4 29 11" xfId="18982"/>
    <cellStyle name="千位分隔 4 29 12" xfId="18983"/>
    <cellStyle name="千位分隔 4 29 13" xfId="18984"/>
    <cellStyle name="千位分隔 4 29 14" xfId="18985"/>
    <cellStyle name="千位分隔 4 29 15" xfId="18986"/>
    <cellStyle name="千位分隔 4 29 16" xfId="18987"/>
    <cellStyle name="千位分隔 4 29 17" xfId="18988"/>
    <cellStyle name="千位分隔 4 29 18" xfId="18989"/>
    <cellStyle name="千位分隔 4 29 19" xfId="18990"/>
    <cellStyle name="千位分隔 4 29 2" xfId="18991"/>
    <cellStyle name="千位分隔 4 29 20" xfId="18992"/>
    <cellStyle name="千位分隔 4 29 21" xfId="18993"/>
    <cellStyle name="千位分隔 4 29 22" xfId="18994"/>
    <cellStyle name="千位分隔 4 29 23" xfId="18995"/>
    <cellStyle name="千位分隔 4 29 24" xfId="18996"/>
    <cellStyle name="千位分隔 4 29 25" xfId="18997"/>
    <cellStyle name="千位分隔 4 29 26" xfId="18998"/>
    <cellStyle name="千位分隔 4 29 27" xfId="18999"/>
    <cellStyle name="千位分隔 4 29 28" xfId="19000"/>
    <cellStyle name="千位分隔 4 29 29" xfId="19001"/>
    <cellStyle name="千位分隔 4 29 3" xfId="19002"/>
    <cellStyle name="千位分隔 4 29 30" xfId="19003"/>
    <cellStyle name="千位分隔 4 29 31" xfId="19004"/>
    <cellStyle name="千位分隔 4 29 32" xfId="19005"/>
    <cellStyle name="千位分隔 4 29 33" xfId="19006"/>
    <cellStyle name="千位分隔 4 29 34" xfId="19007"/>
    <cellStyle name="千位分隔 4 29 35" xfId="19008"/>
    <cellStyle name="千位分隔 4 29 36" xfId="19009"/>
    <cellStyle name="千位分隔 4 29 37" xfId="19010"/>
    <cellStyle name="千位分隔 4 29 38" xfId="19011"/>
    <cellStyle name="千位分隔 4 29 39" xfId="19012"/>
    <cellStyle name="千位分隔 4 29 4" xfId="19013"/>
    <cellStyle name="千位分隔 4 29 40" xfId="19014"/>
    <cellStyle name="千位分隔 4 29 41" xfId="19015"/>
    <cellStyle name="千位分隔 4 29 42" xfId="19016"/>
    <cellStyle name="千位分隔 4 29 43" xfId="19017"/>
    <cellStyle name="千位分隔 4 29 44" xfId="19018"/>
    <cellStyle name="千位分隔 4 29 45" xfId="19019"/>
    <cellStyle name="千位分隔 4 29 46" xfId="19020"/>
    <cellStyle name="千位分隔 4 29 47" xfId="19021"/>
    <cellStyle name="千位分隔 4 29 48" xfId="19022"/>
    <cellStyle name="千位分隔 4 29 49" xfId="19023"/>
    <cellStyle name="千位分隔 4 29 5" xfId="19024"/>
    <cellStyle name="千位分隔 4 29 50" xfId="19025"/>
    <cellStyle name="千位分隔 4 29 51" xfId="19026"/>
    <cellStyle name="千位分隔 4 29 52" xfId="19027"/>
    <cellStyle name="千位分隔 4 29 53" xfId="19028"/>
    <cellStyle name="千位分隔 4 29 54" xfId="19029"/>
    <cellStyle name="千位分隔 4 29 55" xfId="19030"/>
    <cellStyle name="千位分隔 4 29 56" xfId="19031"/>
    <cellStyle name="千位分隔 4 29 57" xfId="19032"/>
    <cellStyle name="千位分隔 4 29 58" xfId="19033"/>
    <cellStyle name="千位分隔 4 29 59" xfId="19034"/>
    <cellStyle name="千位分隔 4 29 6" xfId="19035"/>
    <cellStyle name="千位分隔 4 29 60" xfId="19036"/>
    <cellStyle name="千位分隔 4 29 61" xfId="19037"/>
    <cellStyle name="千位分隔 4 29 62" xfId="19038"/>
    <cellStyle name="千位分隔 4 29 63" xfId="19039"/>
    <cellStyle name="千位分隔 4 29 64" xfId="19040"/>
    <cellStyle name="千位分隔 4 29 65" xfId="19041"/>
    <cellStyle name="千位分隔 4 29 66" xfId="19042"/>
    <cellStyle name="千位分隔 4 29 67" xfId="19043"/>
    <cellStyle name="千位分隔 4 29 68" xfId="19044"/>
    <cellStyle name="千位分隔 4 29 69" xfId="19045"/>
    <cellStyle name="千位分隔 4 29 7" xfId="19046"/>
    <cellStyle name="千位分隔 4 29 70" xfId="19047"/>
    <cellStyle name="千位分隔 4 29 71" xfId="19048"/>
    <cellStyle name="千位分隔 4 29 72" xfId="19049"/>
    <cellStyle name="千位分隔 4 29 73" xfId="19050"/>
    <cellStyle name="千位分隔 4 29 74" xfId="19051"/>
    <cellStyle name="千位分隔 4 29 75" xfId="19052"/>
    <cellStyle name="千位分隔 4 29 76" xfId="19053"/>
    <cellStyle name="千位分隔 4 29 77" xfId="19054"/>
    <cellStyle name="千位分隔 4 29 78" xfId="19055"/>
    <cellStyle name="千位分隔 4 29 79" xfId="19056"/>
    <cellStyle name="千位分隔 4 29 8" xfId="19057"/>
    <cellStyle name="千位分隔 4 29 80" xfId="19058"/>
    <cellStyle name="千位分隔 4 29 9" xfId="19059"/>
    <cellStyle name="千位分隔 4 3" xfId="19060"/>
    <cellStyle name="千位分隔 4 3 2" xfId="19061"/>
    <cellStyle name="千位分隔 4 30" xfId="19062"/>
    <cellStyle name="千位分隔 4 30 10" xfId="19063"/>
    <cellStyle name="千位分隔 4 30 11" xfId="19064"/>
    <cellStyle name="千位分隔 4 30 12" xfId="19065"/>
    <cellStyle name="千位分隔 4 30 13" xfId="19066"/>
    <cellStyle name="千位分隔 4 30 14" xfId="19067"/>
    <cellStyle name="千位分隔 4 30 15" xfId="19068"/>
    <cellStyle name="千位分隔 4 30 16" xfId="19069"/>
    <cellStyle name="千位分隔 4 30 17" xfId="19070"/>
    <cellStyle name="千位分隔 4 30 18" xfId="19071"/>
    <cellStyle name="千位分隔 4 30 19" xfId="19072"/>
    <cellStyle name="千位分隔 4 30 2" xfId="19073"/>
    <cellStyle name="千位分隔 4 30 20" xfId="19074"/>
    <cellStyle name="千位分隔 4 30 21" xfId="19075"/>
    <cellStyle name="千位分隔 4 30 22" xfId="19076"/>
    <cellStyle name="千位分隔 4 30 23" xfId="19077"/>
    <cellStyle name="千位分隔 4 30 24" xfId="19078"/>
    <cellStyle name="千位分隔 4 30 25" xfId="19079"/>
    <cellStyle name="千位分隔 4 30 26" xfId="19080"/>
    <cellStyle name="千位分隔 4 30 27" xfId="19081"/>
    <cellStyle name="千位分隔 4 30 28" xfId="19082"/>
    <cellStyle name="千位分隔 4 30 29" xfId="19083"/>
    <cellStyle name="千位分隔 4 30 3" xfId="19084"/>
    <cellStyle name="千位分隔 4 30 30" xfId="19085"/>
    <cellStyle name="千位分隔 4 30 31" xfId="19086"/>
    <cellStyle name="千位分隔 4 30 32" xfId="19087"/>
    <cellStyle name="千位分隔 4 30 33" xfId="19088"/>
    <cellStyle name="千位分隔 4 30 34" xfId="19089"/>
    <cellStyle name="千位分隔 4 30 35" xfId="19090"/>
    <cellStyle name="千位分隔 4 30 36" xfId="19091"/>
    <cellStyle name="千位分隔 4 30 37" xfId="19092"/>
    <cellStyle name="千位分隔 4 30 38" xfId="19093"/>
    <cellStyle name="千位分隔 4 30 39" xfId="19094"/>
    <cellStyle name="千位分隔 4 30 4" xfId="19095"/>
    <cellStyle name="千位分隔 4 30 40" xfId="19096"/>
    <cellStyle name="千位分隔 4 30 41" xfId="19097"/>
    <cellStyle name="千位分隔 4 30 42" xfId="19098"/>
    <cellStyle name="千位分隔 4 30 43" xfId="19099"/>
    <cellStyle name="千位分隔 4 30 44" xfId="19100"/>
    <cellStyle name="千位分隔 4 30 45" xfId="19101"/>
    <cellStyle name="千位分隔 4 30 46" xfId="19102"/>
    <cellStyle name="千位分隔 4 30 47" xfId="19103"/>
    <cellStyle name="千位分隔 4 30 48" xfId="19104"/>
    <cellStyle name="千位分隔 4 30 49" xfId="19105"/>
    <cellStyle name="千位分隔 4 30 5" xfId="19106"/>
    <cellStyle name="千位分隔 4 30 50" xfId="19107"/>
    <cellStyle name="千位分隔 4 30 51" xfId="19108"/>
    <cellStyle name="千位分隔 4 30 52" xfId="19109"/>
    <cellStyle name="千位分隔 4 30 53" xfId="19110"/>
    <cellStyle name="千位分隔 4 30 54" xfId="19111"/>
    <cellStyle name="千位分隔 4 30 55" xfId="19112"/>
    <cellStyle name="千位分隔 4 30 56" xfId="19113"/>
    <cellStyle name="千位分隔 4 30 57" xfId="19114"/>
    <cellStyle name="千位分隔 4 30 58" xfId="19115"/>
    <cellStyle name="千位分隔 4 30 59" xfId="19116"/>
    <cellStyle name="千位分隔 4 30 6" xfId="19117"/>
    <cellStyle name="千位分隔 4 30 60" xfId="19118"/>
    <cellStyle name="千位分隔 4 30 61" xfId="19119"/>
    <cellStyle name="千位分隔 4 30 62" xfId="19120"/>
    <cellStyle name="千位分隔 4 30 63" xfId="19121"/>
    <cellStyle name="千位分隔 4 30 64" xfId="19122"/>
    <cellStyle name="千位分隔 4 30 65" xfId="19123"/>
    <cellStyle name="千位分隔 4 30 66" xfId="19124"/>
    <cellStyle name="千位分隔 4 30 67" xfId="19125"/>
    <cellStyle name="千位分隔 4 30 68" xfId="19126"/>
    <cellStyle name="千位分隔 4 30 69" xfId="19127"/>
    <cellStyle name="千位分隔 4 30 7" xfId="19128"/>
    <cellStyle name="千位分隔 4 30 70" xfId="19129"/>
    <cellStyle name="千位分隔 4 30 71" xfId="19130"/>
    <cellStyle name="千位分隔 4 30 72" xfId="19131"/>
    <cellStyle name="千位分隔 4 30 73" xfId="19132"/>
    <cellStyle name="千位分隔 4 30 74" xfId="19133"/>
    <cellStyle name="千位分隔 4 30 75" xfId="19134"/>
    <cellStyle name="千位分隔 4 30 76" xfId="19135"/>
    <cellStyle name="千位分隔 4 30 77" xfId="19136"/>
    <cellStyle name="千位分隔 4 30 78" xfId="19137"/>
    <cellStyle name="千位分隔 4 30 79" xfId="19138"/>
    <cellStyle name="千位分隔 4 30 8" xfId="19139"/>
    <cellStyle name="千位分隔 4 30 80" xfId="19140"/>
    <cellStyle name="千位分隔 4 30 9" xfId="19141"/>
    <cellStyle name="千位分隔 4 31" xfId="19142"/>
    <cellStyle name="千位分隔 4 31 10" xfId="19143"/>
    <cellStyle name="千位分隔 4 31 11" xfId="19144"/>
    <cellStyle name="千位分隔 4 31 12" xfId="19145"/>
    <cellStyle name="千位分隔 4 31 13" xfId="19146"/>
    <cellStyle name="千位分隔 4 31 14" xfId="19147"/>
    <cellStyle name="千位分隔 4 31 15" xfId="19148"/>
    <cellStyle name="千位分隔 4 31 16" xfId="19149"/>
    <cellStyle name="千位分隔 4 31 17" xfId="19150"/>
    <cellStyle name="千位分隔 4 31 18" xfId="19151"/>
    <cellStyle name="千位分隔 4 31 19" xfId="19152"/>
    <cellStyle name="千位分隔 4 31 2" xfId="19153"/>
    <cellStyle name="千位分隔 4 31 20" xfId="19154"/>
    <cellStyle name="千位分隔 4 31 21" xfId="19155"/>
    <cellStyle name="千位分隔 4 31 22" xfId="19156"/>
    <cellStyle name="千位分隔 4 31 23" xfId="19157"/>
    <cellStyle name="千位分隔 4 31 24" xfId="19158"/>
    <cellStyle name="千位分隔 4 31 25" xfId="19159"/>
    <cellStyle name="千位分隔 4 31 26" xfId="19160"/>
    <cellStyle name="千位分隔 4 31 27" xfId="19161"/>
    <cellStyle name="千位分隔 4 31 28" xfId="19162"/>
    <cellStyle name="千位分隔 4 31 29" xfId="19163"/>
    <cellStyle name="千位分隔 4 31 3" xfId="19164"/>
    <cellStyle name="千位分隔 4 31 30" xfId="19165"/>
    <cellStyle name="千位分隔 4 31 31" xfId="19166"/>
    <cellStyle name="千位分隔 4 31 32" xfId="19167"/>
    <cellStyle name="千位分隔 4 31 33" xfId="19168"/>
    <cellStyle name="千位分隔 4 31 34" xfId="19169"/>
    <cellStyle name="千位分隔 4 31 35" xfId="19170"/>
    <cellStyle name="千位分隔 4 31 36" xfId="19171"/>
    <cellStyle name="千位分隔 4 31 37" xfId="19172"/>
    <cellStyle name="千位分隔 4 31 38" xfId="19173"/>
    <cellStyle name="千位分隔 4 31 39" xfId="19174"/>
    <cellStyle name="千位分隔 4 31 4" xfId="19175"/>
    <cellStyle name="千位分隔 4 31 40" xfId="19176"/>
    <cellStyle name="千位分隔 4 31 41" xfId="19177"/>
    <cellStyle name="千位分隔 4 31 42" xfId="19178"/>
    <cellStyle name="千位分隔 4 31 43" xfId="19179"/>
    <cellStyle name="千位分隔 4 31 44" xfId="19180"/>
    <cellStyle name="千位分隔 4 31 45" xfId="19181"/>
    <cellStyle name="千位分隔 4 31 46" xfId="19182"/>
    <cellStyle name="千位分隔 4 31 47" xfId="19183"/>
    <cellStyle name="千位分隔 4 31 48" xfId="19184"/>
    <cellStyle name="千位分隔 4 31 49" xfId="19185"/>
    <cellStyle name="千位分隔 4 31 5" xfId="19186"/>
    <cellStyle name="千位分隔 4 31 50" xfId="19187"/>
    <cellStyle name="千位分隔 4 31 51" xfId="19188"/>
    <cellStyle name="千位分隔 4 31 52" xfId="19189"/>
    <cellStyle name="千位分隔 4 31 53" xfId="19190"/>
    <cellStyle name="千位分隔 4 31 54" xfId="19191"/>
    <cellStyle name="千位分隔 4 31 55" xfId="19192"/>
    <cellStyle name="千位分隔 4 31 56" xfId="19193"/>
    <cellStyle name="千位分隔 4 31 57" xfId="19194"/>
    <cellStyle name="千位分隔 4 31 58" xfId="19195"/>
    <cellStyle name="千位分隔 4 31 59" xfId="19196"/>
    <cellStyle name="千位分隔 4 31 6" xfId="19197"/>
    <cellStyle name="千位分隔 4 31 60" xfId="19198"/>
    <cellStyle name="千位分隔 4 31 61" xfId="19199"/>
    <cellStyle name="千位分隔 4 31 62" xfId="19200"/>
    <cellStyle name="千位分隔 4 31 63" xfId="19201"/>
    <cellStyle name="千位分隔 4 31 64" xfId="19202"/>
    <cellStyle name="千位分隔 4 31 65" xfId="19203"/>
    <cellStyle name="千位分隔 4 31 66" xfId="19204"/>
    <cellStyle name="千位分隔 4 31 67" xfId="19205"/>
    <cellStyle name="千位分隔 4 31 68" xfId="19206"/>
    <cellStyle name="千位分隔 4 31 69" xfId="19207"/>
    <cellStyle name="千位分隔 4 31 7" xfId="19208"/>
    <cellStyle name="千位分隔 4 31 70" xfId="19209"/>
    <cellStyle name="千位分隔 4 31 71" xfId="19210"/>
    <cellStyle name="千位分隔 4 31 72" xfId="19211"/>
    <cellStyle name="千位分隔 4 31 73" xfId="19212"/>
    <cellStyle name="千位分隔 4 31 74" xfId="19213"/>
    <cellStyle name="千位分隔 4 31 75" xfId="19214"/>
    <cellStyle name="千位分隔 4 31 76" xfId="19215"/>
    <cellStyle name="千位分隔 4 31 77" xfId="19216"/>
    <cellStyle name="千位分隔 4 31 78" xfId="19217"/>
    <cellStyle name="千位分隔 4 31 79" xfId="19218"/>
    <cellStyle name="千位分隔 4 31 8" xfId="19219"/>
    <cellStyle name="千位分隔 4 31 80" xfId="19220"/>
    <cellStyle name="千位分隔 4 31 9" xfId="19221"/>
    <cellStyle name="千位分隔 4 32" xfId="19222"/>
    <cellStyle name="千位分隔 4 32 10" xfId="19223"/>
    <cellStyle name="千位分隔 4 32 11" xfId="19224"/>
    <cellStyle name="千位分隔 4 32 12" xfId="19225"/>
    <cellStyle name="千位分隔 4 32 13" xfId="19226"/>
    <cellStyle name="千位分隔 4 32 14" xfId="19227"/>
    <cellStyle name="千位分隔 4 32 15" xfId="19228"/>
    <cellStyle name="千位分隔 4 32 16" xfId="19229"/>
    <cellStyle name="千位分隔 4 32 17" xfId="19230"/>
    <cellStyle name="千位分隔 4 32 18" xfId="19231"/>
    <cellStyle name="千位分隔 4 32 19" xfId="19232"/>
    <cellStyle name="千位分隔 4 32 2" xfId="19233"/>
    <cellStyle name="千位分隔 4 32 20" xfId="19234"/>
    <cellStyle name="千位分隔 4 32 21" xfId="19235"/>
    <cellStyle name="千位分隔 4 32 22" xfId="19236"/>
    <cellStyle name="千位分隔 4 32 23" xfId="19237"/>
    <cellStyle name="千位分隔 4 32 24" xfId="19238"/>
    <cellStyle name="千位分隔 4 32 25" xfId="19239"/>
    <cellStyle name="千位分隔 4 32 26" xfId="19240"/>
    <cellStyle name="千位分隔 4 32 27" xfId="19241"/>
    <cellStyle name="千位分隔 4 32 28" xfId="19242"/>
    <cellStyle name="千位分隔 4 32 29" xfId="19243"/>
    <cellStyle name="千位分隔 4 32 3" xfId="19244"/>
    <cellStyle name="千位分隔 4 32 30" xfId="19245"/>
    <cellStyle name="千位分隔 4 32 31" xfId="19246"/>
    <cellStyle name="千位分隔 4 32 32" xfId="19247"/>
    <cellStyle name="千位分隔 4 32 33" xfId="19248"/>
    <cellStyle name="千位分隔 4 32 34" xfId="19249"/>
    <cellStyle name="千位分隔 4 32 35" xfId="19250"/>
    <cellStyle name="千位分隔 4 32 36" xfId="19251"/>
    <cellStyle name="千位分隔 4 32 37" xfId="19252"/>
    <cellStyle name="千位分隔 4 32 38" xfId="19253"/>
    <cellStyle name="千位分隔 4 32 39" xfId="19254"/>
    <cellStyle name="千位分隔 4 32 4" xfId="19255"/>
    <cellStyle name="千位分隔 4 32 40" xfId="19256"/>
    <cellStyle name="千位分隔 4 32 41" xfId="19257"/>
    <cellStyle name="千位分隔 4 32 42" xfId="19258"/>
    <cellStyle name="千位分隔 4 32 43" xfId="19259"/>
    <cellStyle name="千位分隔 4 32 44" xfId="19260"/>
    <cellStyle name="千位分隔 4 32 45" xfId="19261"/>
    <cellStyle name="千位分隔 4 32 46" xfId="19262"/>
    <cellStyle name="千位分隔 4 32 47" xfId="19263"/>
    <cellStyle name="千位分隔 4 32 48" xfId="19264"/>
    <cellStyle name="千位分隔 4 32 49" xfId="19265"/>
    <cellStyle name="千位分隔 4 32 5" xfId="19266"/>
    <cellStyle name="千位分隔 4 32 50" xfId="19267"/>
    <cellStyle name="千位分隔 4 32 51" xfId="19268"/>
    <cellStyle name="千位分隔 4 32 52" xfId="19269"/>
    <cellStyle name="千位分隔 4 32 53" xfId="19270"/>
    <cellStyle name="千位分隔 4 32 54" xfId="19271"/>
    <cellStyle name="千位分隔 4 32 55" xfId="19272"/>
    <cellStyle name="千位分隔 4 32 56" xfId="19273"/>
    <cellStyle name="千位分隔 4 32 57" xfId="19274"/>
    <cellStyle name="千位分隔 4 32 58" xfId="19275"/>
    <cellStyle name="千位分隔 4 32 59" xfId="19276"/>
    <cellStyle name="千位分隔 4 32 6" xfId="19277"/>
    <cellStyle name="千位分隔 4 32 60" xfId="19278"/>
    <cellStyle name="千位分隔 4 32 61" xfId="19279"/>
    <cellStyle name="千位分隔 4 32 62" xfId="19280"/>
    <cellStyle name="千位分隔 4 32 63" xfId="19281"/>
    <cellStyle name="千位分隔 4 32 64" xfId="19282"/>
    <cellStyle name="千位分隔 4 32 65" xfId="19283"/>
    <cellStyle name="千位分隔 4 32 66" xfId="19284"/>
    <cellStyle name="千位分隔 4 32 67" xfId="19285"/>
    <cellStyle name="千位分隔 4 32 68" xfId="19286"/>
    <cellStyle name="千位分隔 4 32 69" xfId="19287"/>
    <cellStyle name="千位分隔 4 32 7" xfId="19288"/>
    <cellStyle name="千位分隔 4 32 70" xfId="19289"/>
    <cellStyle name="千位分隔 4 32 71" xfId="19290"/>
    <cellStyle name="千位分隔 4 32 72" xfId="19291"/>
    <cellStyle name="千位分隔 4 32 73" xfId="19292"/>
    <cellStyle name="千位分隔 4 32 74" xfId="19293"/>
    <cellStyle name="千位分隔 4 32 75" xfId="19294"/>
    <cellStyle name="千位分隔 4 32 76" xfId="19295"/>
    <cellStyle name="千位分隔 4 32 77" xfId="19296"/>
    <cellStyle name="千位分隔 4 32 78" xfId="19297"/>
    <cellStyle name="千位分隔 4 32 79" xfId="19298"/>
    <cellStyle name="千位分隔 4 32 8" xfId="19299"/>
    <cellStyle name="千位分隔 4 32 80" xfId="19300"/>
    <cellStyle name="千位分隔 4 32 9" xfId="19301"/>
    <cellStyle name="千位分隔 4 33" xfId="19302"/>
    <cellStyle name="千位分隔 4 33 10" xfId="19303"/>
    <cellStyle name="千位分隔 4 33 11" xfId="19304"/>
    <cellStyle name="千位分隔 4 33 12" xfId="19305"/>
    <cellStyle name="千位分隔 4 33 13" xfId="19306"/>
    <cellStyle name="千位分隔 4 33 14" xfId="19307"/>
    <cellStyle name="千位分隔 4 33 15" xfId="19308"/>
    <cellStyle name="千位分隔 4 33 16" xfId="19309"/>
    <cellStyle name="千位分隔 4 33 17" xfId="19310"/>
    <cellStyle name="千位分隔 4 33 18" xfId="19311"/>
    <cellStyle name="千位分隔 4 33 19" xfId="19312"/>
    <cellStyle name="千位分隔 4 33 2" xfId="19313"/>
    <cellStyle name="千位分隔 4 33 20" xfId="19314"/>
    <cellStyle name="千位分隔 4 33 21" xfId="19315"/>
    <cellStyle name="千位分隔 4 33 22" xfId="19316"/>
    <cellStyle name="千位分隔 4 33 23" xfId="19317"/>
    <cellStyle name="千位分隔 4 33 24" xfId="19318"/>
    <cellStyle name="千位分隔 4 33 25" xfId="19319"/>
    <cellStyle name="千位分隔 4 33 26" xfId="19320"/>
    <cellStyle name="千位分隔 4 33 27" xfId="19321"/>
    <cellStyle name="千位分隔 4 33 28" xfId="19322"/>
    <cellStyle name="千位分隔 4 33 29" xfId="19323"/>
    <cellStyle name="千位分隔 4 33 3" xfId="19324"/>
    <cellStyle name="千位分隔 4 33 30" xfId="19325"/>
    <cellStyle name="千位分隔 4 33 31" xfId="19326"/>
    <cellStyle name="千位分隔 4 33 32" xfId="19327"/>
    <cellStyle name="千位分隔 4 33 33" xfId="19328"/>
    <cellStyle name="千位分隔 4 33 34" xfId="19329"/>
    <cellStyle name="千位分隔 4 33 35" xfId="19330"/>
    <cellStyle name="千位分隔 4 33 36" xfId="19331"/>
    <cellStyle name="千位分隔 4 33 37" xfId="19332"/>
    <cellStyle name="千位分隔 4 33 38" xfId="19333"/>
    <cellStyle name="千位分隔 4 33 39" xfId="19334"/>
    <cellStyle name="千位分隔 4 33 4" xfId="19335"/>
    <cellStyle name="千位分隔 4 33 40" xfId="19336"/>
    <cellStyle name="千位分隔 4 33 41" xfId="19337"/>
    <cellStyle name="千位分隔 4 33 42" xfId="19338"/>
    <cellStyle name="千位分隔 4 33 43" xfId="19339"/>
    <cellStyle name="千位分隔 4 33 44" xfId="19340"/>
    <cellStyle name="千位分隔 4 33 45" xfId="19341"/>
    <cellStyle name="千位分隔 4 33 46" xfId="19342"/>
    <cellStyle name="千位分隔 4 33 47" xfId="19343"/>
    <cellStyle name="千位分隔 4 33 48" xfId="19344"/>
    <cellStyle name="千位分隔 4 33 49" xfId="19345"/>
    <cellStyle name="千位分隔 4 33 5" xfId="19346"/>
    <cellStyle name="千位分隔 4 33 50" xfId="19347"/>
    <cellStyle name="千位分隔 4 33 51" xfId="19348"/>
    <cellStyle name="千位分隔 4 33 52" xfId="19349"/>
    <cellStyle name="千位分隔 4 33 53" xfId="19350"/>
    <cellStyle name="千位分隔 4 33 54" xfId="19351"/>
    <cellStyle name="千位分隔 4 33 55" xfId="19352"/>
    <cellStyle name="千位分隔 4 33 56" xfId="19353"/>
    <cellStyle name="千位分隔 4 33 57" xfId="19354"/>
    <cellStyle name="千位分隔 4 33 58" xfId="19355"/>
    <cellStyle name="千位分隔 4 33 59" xfId="19356"/>
    <cellStyle name="千位分隔 4 33 6" xfId="19357"/>
    <cellStyle name="千位分隔 4 33 60" xfId="19358"/>
    <cellStyle name="千位分隔 4 33 61" xfId="19359"/>
    <cellStyle name="千位分隔 4 33 62" xfId="19360"/>
    <cellStyle name="千位分隔 4 33 63" xfId="19361"/>
    <cellStyle name="千位分隔 4 33 64" xfId="19362"/>
    <cellStyle name="千位分隔 4 33 65" xfId="19363"/>
    <cellStyle name="千位分隔 4 33 66" xfId="19364"/>
    <cellStyle name="千位分隔 4 33 67" xfId="19365"/>
    <cellStyle name="千位分隔 4 33 68" xfId="19366"/>
    <cellStyle name="千位分隔 4 33 69" xfId="19367"/>
    <cellStyle name="千位分隔 4 33 7" xfId="19368"/>
    <cellStyle name="千位分隔 4 33 70" xfId="19369"/>
    <cellStyle name="千位分隔 4 33 71" xfId="19370"/>
    <cellStyle name="千位分隔 4 33 72" xfId="19371"/>
    <cellStyle name="千位分隔 4 33 73" xfId="19372"/>
    <cellStyle name="千位分隔 4 33 74" xfId="19373"/>
    <cellStyle name="千位分隔 4 33 75" xfId="19374"/>
    <cellStyle name="千位分隔 4 33 76" xfId="19375"/>
    <cellStyle name="千位分隔 4 33 77" xfId="19376"/>
    <cellStyle name="千位分隔 4 33 78" xfId="19377"/>
    <cellStyle name="千位分隔 4 33 79" xfId="19378"/>
    <cellStyle name="千位分隔 4 33 8" xfId="19379"/>
    <cellStyle name="千位分隔 4 33 80" xfId="19380"/>
    <cellStyle name="千位分隔 4 33 9" xfId="19381"/>
    <cellStyle name="千位分隔 4 34" xfId="19382"/>
    <cellStyle name="千位分隔 4 34 10" xfId="19383"/>
    <cellStyle name="千位分隔 4 34 11" xfId="19384"/>
    <cellStyle name="千位分隔 4 34 12" xfId="19385"/>
    <cellStyle name="千位分隔 4 34 13" xfId="19386"/>
    <cellStyle name="千位分隔 4 34 14" xfId="19387"/>
    <cellStyle name="千位分隔 4 34 15" xfId="19388"/>
    <cellStyle name="千位分隔 4 34 16" xfId="19389"/>
    <cellStyle name="千位分隔 4 34 17" xfId="19390"/>
    <cellStyle name="千位分隔 4 34 18" xfId="19391"/>
    <cellStyle name="千位分隔 4 34 19" xfId="19392"/>
    <cellStyle name="千位分隔 4 34 2" xfId="19393"/>
    <cellStyle name="千位分隔 4 34 20" xfId="19394"/>
    <cellStyle name="千位分隔 4 34 21" xfId="19395"/>
    <cellStyle name="千位分隔 4 34 22" xfId="19396"/>
    <cellStyle name="千位分隔 4 34 23" xfId="19397"/>
    <cellStyle name="千位分隔 4 34 24" xfId="19398"/>
    <cellStyle name="千位分隔 4 34 25" xfId="19399"/>
    <cellStyle name="千位分隔 4 34 26" xfId="19400"/>
    <cellStyle name="千位分隔 4 34 27" xfId="19401"/>
    <cellStyle name="千位分隔 4 34 28" xfId="19402"/>
    <cellStyle name="千位分隔 4 34 29" xfId="19403"/>
    <cellStyle name="千位分隔 4 34 3" xfId="19404"/>
    <cellStyle name="千位分隔 4 34 30" xfId="19405"/>
    <cellStyle name="千位分隔 4 34 31" xfId="19406"/>
    <cellStyle name="千位分隔 4 34 32" xfId="19407"/>
    <cellStyle name="千位分隔 4 34 33" xfId="19408"/>
    <cellStyle name="千位分隔 4 34 34" xfId="19409"/>
    <cellStyle name="千位分隔 4 34 35" xfId="19410"/>
    <cellStyle name="千位分隔 4 34 36" xfId="19411"/>
    <cellStyle name="千位分隔 4 34 37" xfId="19412"/>
    <cellStyle name="千位分隔 4 34 38" xfId="19413"/>
    <cellStyle name="千位分隔 4 34 39" xfId="19414"/>
    <cellStyle name="千位分隔 4 34 4" xfId="19415"/>
    <cellStyle name="千位分隔 4 34 40" xfId="19416"/>
    <cellStyle name="千位分隔 4 34 41" xfId="19417"/>
    <cellStyle name="千位分隔 4 34 42" xfId="19418"/>
    <cellStyle name="千位分隔 4 34 43" xfId="19419"/>
    <cellStyle name="千位分隔 4 34 44" xfId="19420"/>
    <cellStyle name="千位分隔 4 34 45" xfId="19421"/>
    <cellStyle name="千位分隔 4 34 46" xfId="19422"/>
    <cellStyle name="千位分隔 4 34 47" xfId="19423"/>
    <cellStyle name="千位分隔 4 34 48" xfId="19424"/>
    <cellStyle name="千位分隔 4 34 49" xfId="19425"/>
    <cellStyle name="千位分隔 4 34 5" xfId="19426"/>
    <cellStyle name="千位分隔 4 34 50" xfId="19427"/>
    <cellStyle name="千位分隔 4 34 51" xfId="19428"/>
    <cellStyle name="千位分隔 4 34 52" xfId="19429"/>
    <cellStyle name="千位分隔 4 34 53" xfId="19430"/>
    <cellStyle name="千位分隔 4 34 54" xfId="19431"/>
    <cellStyle name="千位分隔 4 34 55" xfId="19432"/>
    <cellStyle name="千位分隔 4 34 56" xfId="19433"/>
    <cellStyle name="千位分隔 4 34 57" xfId="19434"/>
    <cellStyle name="千位分隔 4 34 58" xfId="19435"/>
    <cellStyle name="千位分隔 4 34 59" xfId="19436"/>
    <cellStyle name="千位分隔 4 34 6" xfId="19437"/>
    <cellStyle name="千位分隔 4 34 60" xfId="19438"/>
    <cellStyle name="千位分隔 4 34 61" xfId="19439"/>
    <cellStyle name="千位分隔 4 34 62" xfId="19440"/>
    <cellStyle name="千位分隔 4 34 63" xfId="19441"/>
    <cellStyle name="千位分隔 4 34 64" xfId="19442"/>
    <cellStyle name="千位分隔 4 34 65" xfId="19443"/>
    <cellStyle name="千位分隔 4 34 66" xfId="19444"/>
    <cellStyle name="千位分隔 4 34 67" xfId="19445"/>
    <cellStyle name="千位分隔 4 34 68" xfId="19446"/>
    <cellStyle name="千位分隔 4 34 69" xfId="19447"/>
    <cellStyle name="千位分隔 4 34 7" xfId="19448"/>
    <cellStyle name="千位分隔 4 34 70" xfId="19449"/>
    <cellStyle name="千位分隔 4 34 71" xfId="19450"/>
    <cellStyle name="千位分隔 4 34 72" xfId="19451"/>
    <cellStyle name="千位分隔 4 34 73" xfId="19452"/>
    <cellStyle name="千位分隔 4 34 74" xfId="19453"/>
    <cellStyle name="千位分隔 4 34 75" xfId="19454"/>
    <cellStyle name="千位分隔 4 34 76" xfId="19455"/>
    <cellStyle name="千位分隔 4 34 77" xfId="19456"/>
    <cellStyle name="千位分隔 4 34 78" xfId="19457"/>
    <cellStyle name="千位分隔 4 34 79" xfId="19458"/>
    <cellStyle name="千位分隔 4 34 8" xfId="19459"/>
    <cellStyle name="千位分隔 4 34 80" xfId="19460"/>
    <cellStyle name="千位分隔 4 34 9" xfId="19461"/>
    <cellStyle name="千位分隔 4 35" xfId="19462"/>
    <cellStyle name="千位分隔 4 35 10" xfId="19463"/>
    <cellStyle name="千位分隔 4 35 11" xfId="19464"/>
    <cellStyle name="千位分隔 4 35 12" xfId="19465"/>
    <cellStyle name="千位分隔 4 35 13" xfId="19466"/>
    <cellStyle name="千位分隔 4 35 14" xfId="19467"/>
    <cellStyle name="千位分隔 4 35 15" xfId="19468"/>
    <cellStyle name="千位分隔 4 35 16" xfId="19469"/>
    <cellStyle name="千位分隔 4 35 17" xfId="19470"/>
    <cellStyle name="千位分隔 4 35 18" xfId="19471"/>
    <cellStyle name="千位分隔 4 35 19" xfId="19472"/>
    <cellStyle name="千位分隔 4 35 2" xfId="19473"/>
    <cellStyle name="千位分隔 4 35 20" xfId="19474"/>
    <cellStyle name="千位分隔 4 35 21" xfId="19475"/>
    <cellStyle name="千位分隔 4 35 22" xfId="19476"/>
    <cellStyle name="千位分隔 4 35 23" xfId="19477"/>
    <cellStyle name="千位分隔 4 35 24" xfId="19478"/>
    <cellStyle name="千位分隔 4 35 25" xfId="19479"/>
    <cellStyle name="千位分隔 4 35 26" xfId="19480"/>
    <cellStyle name="千位分隔 4 35 27" xfId="19481"/>
    <cellStyle name="千位分隔 4 35 28" xfId="19482"/>
    <cellStyle name="千位分隔 4 35 29" xfId="19483"/>
    <cellStyle name="千位分隔 4 35 3" xfId="19484"/>
    <cellStyle name="千位分隔 4 35 30" xfId="19485"/>
    <cellStyle name="千位分隔 4 35 31" xfId="19486"/>
    <cellStyle name="千位分隔 4 35 32" xfId="19487"/>
    <cellStyle name="千位分隔 4 35 33" xfId="19488"/>
    <cellStyle name="千位分隔 4 35 34" xfId="19489"/>
    <cellStyle name="千位分隔 4 35 35" xfId="19490"/>
    <cellStyle name="千位分隔 4 35 36" xfId="19491"/>
    <cellStyle name="千位分隔 4 35 37" xfId="19492"/>
    <cellStyle name="千位分隔 4 35 38" xfId="19493"/>
    <cellStyle name="千位分隔 4 35 39" xfId="19494"/>
    <cellStyle name="千位分隔 4 35 4" xfId="19495"/>
    <cellStyle name="千位分隔 4 35 40" xfId="19496"/>
    <cellStyle name="千位分隔 4 35 41" xfId="19497"/>
    <cellStyle name="千位分隔 4 35 42" xfId="19498"/>
    <cellStyle name="千位分隔 4 35 43" xfId="19499"/>
    <cellStyle name="千位分隔 4 35 44" xfId="19500"/>
    <cellStyle name="千位分隔 4 35 45" xfId="19501"/>
    <cellStyle name="千位分隔 4 35 46" xfId="19502"/>
    <cellStyle name="千位分隔 4 35 47" xfId="19503"/>
    <cellStyle name="千位分隔 4 35 48" xfId="19504"/>
    <cellStyle name="千位分隔 4 35 49" xfId="19505"/>
    <cellStyle name="千位分隔 4 35 5" xfId="19506"/>
    <cellStyle name="千位分隔 4 35 50" xfId="19507"/>
    <cellStyle name="千位分隔 4 35 51" xfId="19508"/>
    <cellStyle name="千位分隔 4 35 52" xfId="19509"/>
    <cellStyle name="千位分隔 4 35 53" xfId="19510"/>
    <cellStyle name="千位分隔 4 35 54" xfId="19511"/>
    <cellStyle name="千位分隔 4 35 55" xfId="19512"/>
    <cellStyle name="千位分隔 4 35 56" xfId="19513"/>
    <cellStyle name="千位分隔 4 35 57" xfId="19514"/>
    <cellStyle name="千位分隔 4 35 58" xfId="19515"/>
    <cellStyle name="千位分隔 4 35 59" xfId="19516"/>
    <cellStyle name="千位分隔 4 35 6" xfId="19517"/>
    <cellStyle name="千位分隔 4 35 60" xfId="19518"/>
    <cellStyle name="千位分隔 4 35 61" xfId="19519"/>
    <cellStyle name="千位分隔 4 35 62" xfId="19520"/>
    <cellStyle name="千位分隔 4 35 63" xfId="19521"/>
    <cellStyle name="千位分隔 4 35 64" xfId="19522"/>
    <cellStyle name="千位分隔 4 35 65" xfId="19523"/>
    <cellStyle name="千位分隔 4 35 66" xfId="19524"/>
    <cellStyle name="千位分隔 4 35 67" xfId="19525"/>
    <cellStyle name="千位分隔 4 35 68" xfId="19526"/>
    <cellStyle name="千位分隔 4 35 69" xfId="19527"/>
    <cellStyle name="千位分隔 4 35 7" xfId="19528"/>
    <cellStyle name="千位分隔 4 35 70" xfId="19529"/>
    <cellStyle name="千位分隔 4 35 71" xfId="19530"/>
    <cellStyle name="千位分隔 4 35 72" xfId="19531"/>
    <cellStyle name="千位分隔 4 35 73" xfId="19532"/>
    <cellStyle name="千位分隔 4 35 74" xfId="19533"/>
    <cellStyle name="千位分隔 4 35 75" xfId="19534"/>
    <cellStyle name="千位分隔 4 35 76" xfId="19535"/>
    <cellStyle name="千位分隔 4 35 77" xfId="19536"/>
    <cellStyle name="千位分隔 4 35 78" xfId="19537"/>
    <cellStyle name="千位分隔 4 35 79" xfId="19538"/>
    <cellStyle name="千位分隔 4 35 8" xfId="19539"/>
    <cellStyle name="千位分隔 4 35 80" xfId="19540"/>
    <cellStyle name="千位分隔 4 35 9" xfId="19541"/>
    <cellStyle name="千位分隔 4 36" xfId="19542"/>
    <cellStyle name="千位分隔 4 36 2" xfId="19543"/>
    <cellStyle name="千位分隔 4 37" xfId="19544"/>
    <cellStyle name="千位分隔 4 37 2" xfId="19545"/>
    <cellStyle name="千位分隔 4 38" xfId="19546"/>
    <cellStyle name="千位分隔 4 38 2" xfId="19547"/>
    <cellStyle name="千位分隔 4 39" xfId="19548"/>
    <cellStyle name="千位分隔 4 39 2" xfId="19549"/>
    <cellStyle name="千位分隔 4 4" xfId="19550"/>
    <cellStyle name="千位分隔 4 4 2" xfId="19551"/>
    <cellStyle name="千位分隔 4 40" xfId="19552"/>
    <cellStyle name="千位分隔 4 40 2" xfId="19553"/>
    <cellStyle name="千位分隔 4 41" xfId="19554"/>
    <cellStyle name="千位分隔 4 41 2" xfId="19555"/>
    <cellStyle name="千位分隔 4 42" xfId="19556"/>
    <cellStyle name="千位分隔 4 42 2" xfId="19557"/>
    <cellStyle name="千位分隔 4 43" xfId="19558"/>
    <cellStyle name="千位分隔 4 43 2" xfId="19559"/>
    <cellStyle name="千位分隔 4 44" xfId="19560"/>
    <cellStyle name="千位分隔 4 44 10" xfId="19561"/>
    <cellStyle name="千位分隔 4 44 11" xfId="19562"/>
    <cellStyle name="千位分隔 4 44 12" xfId="19563"/>
    <cellStyle name="千位分隔 4 44 13" xfId="19564"/>
    <cellStyle name="千位分隔 4 44 14" xfId="19565"/>
    <cellStyle name="千位分隔 4 44 15" xfId="19566"/>
    <cellStyle name="千位分隔 4 44 16" xfId="19567"/>
    <cellStyle name="千位分隔 4 44 17" xfId="19568"/>
    <cellStyle name="千位分隔 4 44 18" xfId="19569"/>
    <cellStyle name="千位分隔 4 44 19" xfId="19570"/>
    <cellStyle name="千位分隔 4 44 2" xfId="19571"/>
    <cellStyle name="千位分隔 4 44 3" xfId="19572"/>
    <cellStyle name="千位分隔 4 44 4" xfId="19573"/>
    <cellStyle name="千位分隔 4 44 5" xfId="19574"/>
    <cellStyle name="千位分隔 4 44 6" xfId="19575"/>
    <cellStyle name="千位分隔 4 44 7" xfId="19576"/>
    <cellStyle name="千位分隔 4 44 8" xfId="19577"/>
    <cellStyle name="千位分隔 4 44 9" xfId="19578"/>
    <cellStyle name="千位分隔 4 45" xfId="19579"/>
    <cellStyle name="千位分隔 4 46" xfId="19580"/>
    <cellStyle name="千位分隔 4 47" xfId="19581"/>
    <cellStyle name="千位分隔 4 48" xfId="19582"/>
    <cellStyle name="千位分隔 4 48 2" xfId="19583"/>
    <cellStyle name="千位分隔 4 49" xfId="19584"/>
    <cellStyle name="千位分隔 4 49 2" xfId="19585"/>
    <cellStyle name="千位分隔 4 5" xfId="19586"/>
    <cellStyle name="千位分隔 4 5 2" xfId="19587"/>
    <cellStyle name="千位分隔 4 50" xfId="19588"/>
    <cellStyle name="千位分隔 4 50 2" xfId="19589"/>
    <cellStyle name="千位分隔 4 51" xfId="19590"/>
    <cellStyle name="千位分隔 4 51 2" xfId="19591"/>
    <cellStyle name="千位分隔 4 52" xfId="19592"/>
    <cellStyle name="千位分隔 4 52 2" xfId="19593"/>
    <cellStyle name="千位分隔 4 53" xfId="19594"/>
    <cellStyle name="千位分隔 4 53 2" xfId="19595"/>
    <cellStyle name="千位分隔 4 54" xfId="19596"/>
    <cellStyle name="千位分隔 4 54 2" xfId="19597"/>
    <cellStyle name="千位分隔 4 55" xfId="19598"/>
    <cellStyle name="千位分隔 4 55 2" xfId="19599"/>
    <cellStyle name="千位分隔 4 56" xfId="19600"/>
    <cellStyle name="千位分隔 4 56 2" xfId="19601"/>
    <cellStyle name="千位分隔 4 57" xfId="19602"/>
    <cellStyle name="千位分隔 4 57 2" xfId="19603"/>
    <cellStyle name="千位分隔 4 58" xfId="19604"/>
    <cellStyle name="千位分隔 4 58 2" xfId="19605"/>
    <cellStyle name="千位分隔 4 59" xfId="19606"/>
    <cellStyle name="千位分隔 4 59 2" xfId="19607"/>
    <cellStyle name="千位分隔 4 6" xfId="19608"/>
    <cellStyle name="千位分隔 4 6 2" xfId="19609"/>
    <cellStyle name="千位分隔 4 60" xfId="19610"/>
    <cellStyle name="千位分隔 4 60 2" xfId="19611"/>
    <cellStyle name="千位分隔 4 61" xfId="19612"/>
    <cellStyle name="千位分隔 4 61 2" xfId="19613"/>
    <cellStyle name="千位分隔 4 62" xfId="19614"/>
    <cellStyle name="千位分隔 4 62 2" xfId="19615"/>
    <cellStyle name="千位分隔 4 63" xfId="19616"/>
    <cellStyle name="千位分隔 4 63 2" xfId="19617"/>
    <cellStyle name="千位分隔 4 7" xfId="19618"/>
    <cellStyle name="千位分隔 4 7 2" xfId="19619"/>
    <cellStyle name="千位分隔 4 8" xfId="19620"/>
    <cellStyle name="千位分隔 4 8 2" xfId="19621"/>
    <cellStyle name="千位分隔 4 9" xfId="19622"/>
    <cellStyle name="千位分隔 49" xfId="19623"/>
    <cellStyle name="千位分隔 5" xfId="86"/>
    <cellStyle name="千位分隔 5 10" xfId="19624"/>
    <cellStyle name="千位分隔 5 10 10" xfId="19625"/>
    <cellStyle name="千位分隔 5 10 11" xfId="19626"/>
    <cellStyle name="千位分隔 5 10 12" xfId="19627"/>
    <cellStyle name="千位分隔 5 10 13" xfId="19628"/>
    <cellStyle name="千位分隔 5 10 14" xfId="19629"/>
    <cellStyle name="千位分隔 5 10 15" xfId="19630"/>
    <cellStyle name="千位分隔 5 10 16" xfId="19631"/>
    <cellStyle name="千位分隔 5 10 17" xfId="19632"/>
    <cellStyle name="千位分隔 5 10 18" xfId="19633"/>
    <cellStyle name="千位分隔 5 10 19" xfId="19634"/>
    <cellStyle name="千位分隔 5 10 2" xfId="19635"/>
    <cellStyle name="千位分隔 5 10 3" xfId="19636"/>
    <cellStyle name="千位分隔 5 10 4" xfId="19637"/>
    <cellStyle name="千位分隔 5 10 5" xfId="19638"/>
    <cellStyle name="千位分隔 5 10 6" xfId="19639"/>
    <cellStyle name="千位分隔 5 10 7" xfId="19640"/>
    <cellStyle name="千位分隔 5 10 8" xfId="19641"/>
    <cellStyle name="千位分隔 5 10 9" xfId="19642"/>
    <cellStyle name="千位分隔 5 11" xfId="19643"/>
    <cellStyle name="千位分隔 5 12" xfId="19644"/>
    <cellStyle name="千位分隔 5 13" xfId="19645"/>
    <cellStyle name="千位分隔 5 14" xfId="19646"/>
    <cellStyle name="千位分隔 5 14 2" xfId="19647"/>
    <cellStyle name="千位分隔 5 15" xfId="19648"/>
    <cellStyle name="千位分隔 5 15 2" xfId="19649"/>
    <cellStyle name="千位分隔 5 16" xfId="19650"/>
    <cellStyle name="千位分隔 5 16 2" xfId="19651"/>
    <cellStyle name="千位分隔 5 17" xfId="19652"/>
    <cellStyle name="千位分隔 5 17 2" xfId="19653"/>
    <cellStyle name="千位分隔 5 18" xfId="19654"/>
    <cellStyle name="千位分隔 5 18 2" xfId="19655"/>
    <cellStyle name="千位分隔 5 19" xfId="19656"/>
    <cellStyle name="千位分隔 5 19 2" xfId="19657"/>
    <cellStyle name="千位分隔 5 2" xfId="19658"/>
    <cellStyle name="千位分隔 5 2 10" xfId="19659"/>
    <cellStyle name="千位分隔 5 2 11" xfId="19660"/>
    <cellStyle name="千位分隔 5 2 12" xfId="19661"/>
    <cellStyle name="千位分隔 5 2 13" xfId="19662"/>
    <cellStyle name="千位分隔 5 2 14" xfId="19663"/>
    <cellStyle name="千位分隔 5 2 15" xfId="19664"/>
    <cellStyle name="千位分隔 5 2 16" xfId="19665"/>
    <cellStyle name="千位分隔 5 2 17" xfId="19666"/>
    <cellStyle name="千位分隔 5 2 18" xfId="19667"/>
    <cellStyle name="千位分隔 5 2 19" xfId="19668"/>
    <cellStyle name="千位分隔 5 2 2" xfId="19669"/>
    <cellStyle name="千位分隔 5 2 2 10" xfId="19670"/>
    <cellStyle name="千位分隔 5 2 2 10 2" xfId="19671"/>
    <cellStyle name="千位分隔 5 2 2 11" xfId="19672"/>
    <cellStyle name="千位分隔 5 2 2 11 2" xfId="19673"/>
    <cellStyle name="千位分隔 5 2 2 12" xfId="19674"/>
    <cellStyle name="千位分隔 5 2 2 12 2" xfId="19675"/>
    <cellStyle name="千位分隔 5 2 2 13" xfId="19676"/>
    <cellStyle name="千位分隔 5 2 2 13 2" xfId="19677"/>
    <cellStyle name="千位分隔 5 2 2 14" xfId="19678"/>
    <cellStyle name="千位分隔 5 2 2 14 2" xfId="19679"/>
    <cellStyle name="千位分隔 5 2 2 15" xfId="19680"/>
    <cellStyle name="千位分隔 5 2 2 15 2" xfId="19681"/>
    <cellStyle name="千位分隔 5 2 2 16" xfId="19682"/>
    <cellStyle name="千位分隔 5 2 2 16 2" xfId="19683"/>
    <cellStyle name="千位分隔 5 2 2 17" xfId="19684"/>
    <cellStyle name="千位分隔 5 2 2 17 2" xfId="19685"/>
    <cellStyle name="千位分隔 5 2 2 18" xfId="19686"/>
    <cellStyle name="千位分隔 5 2 2 18 2" xfId="19687"/>
    <cellStyle name="千位分隔 5 2 2 2" xfId="19688"/>
    <cellStyle name="千位分隔 5 2 2 2 2" xfId="19689"/>
    <cellStyle name="千位分隔 5 2 2 3" xfId="19690"/>
    <cellStyle name="千位分隔 5 2 2 3 2" xfId="19691"/>
    <cellStyle name="千位分隔 5 2 2 4" xfId="19692"/>
    <cellStyle name="千位分隔 5 2 2 4 2" xfId="19693"/>
    <cellStyle name="千位分隔 5 2 2 5" xfId="19694"/>
    <cellStyle name="千位分隔 5 2 2 5 2" xfId="19695"/>
    <cellStyle name="千位分隔 5 2 2 6" xfId="19696"/>
    <cellStyle name="千位分隔 5 2 2 6 2" xfId="19697"/>
    <cellStyle name="千位分隔 5 2 2 7" xfId="19698"/>
    <cellStyle name="千位分隔 5 2 2 7 2" xfId="19699"/>
    <cellStyle name="千位分隔 5 2 2 8" xfId="19700"/>
    <cellStyle name="千位分隔 5 2 2 8 2" xfId="19701"/>
    <cellStyle name="千位分隔 5 2 2 9" xfId="19702"/>
    <cellStyle name="千位分隔 5 2 2 9 2" xfId="19703"/>
    <cellStyle name="千位分隔 5 2 20" xfId="19704"/>
    <cellStyle name="千位分隔 5 2 21" xfId="19705"/>
    <cellStyle name="千位分隔 5 2 22" xfId="19706"/>
    <cellStyle name="千位分隔 5 2 3" xfId="19707"/>
    <cellStyle name="千位分隔 5 2 3 2" xfId="19708"/>
    <cellStyle name="千位分隔 5 2 4" xfId="19709"/>
    <cellStyle name="千位分隔 5 2 4 2" xfId="19710"/>
    <cellStyle name="千位分隔 5 2 5" xfId="19711"/>
    <cellStyle name="千位分隔 5 2 5 2" xfId="19712"/>
    <cellStyle name="千位分隔 5 2 6" xfId="19713"/>
    <cellStyle name="千位分隔 5 2 6 2" xfId="19714"/>
    <cellStyle name="千位分隔 5 2 7" xfId="19715"/>
    <cellStyle name="千位分隔 5 2 8" xfId="19716"/>
    <cellStyle name="千位分隔 5 2 9" xfId="19717"/>
    <cellStyle name="千位分隔 5 20" xfId="19718"/>
    <cellStyle name="千位分隔 5 20 2" xfId="19719"/>
    <cellStyle name="千位分隔 5 21" xfId="19720"/>
    <cellStyle name="千位分隔 5 21 2" xfId="19721"/>
    <cellStyle name="千位分隔 5 22" xfId="19722"/>
    <cellStyle name="千位分隔 5 22 2" xfId="19723"/>
    <cellStyle name="千位分隔 5 23" xfId="19724"/>
    <cellStyle name="千位分隔 5 23 2" xfId="19725"/>
    <cellStyle name="千位分隔 5 24" xfId="19726"/>
    <cellStyle name="千位分隔 5 24 2" xfId="19727"/>
    <cellStyle name="千位分隔 5 25" xfId="19728"/>
    <cellStyle name="千位分隔 5 25 2" xfId="19729"/>
    <cellStyle name="千位分隔 5 26" xfId="19730"/>
    <cellStyle name="千位分隔 5 26 2" xfId="19731"/>
    <cellStyle name="千位分隔 5 27" xfId="19732"/>
    <cellStyle name="千位分隔 5 27 2" xfId="19733"/>
    <cellStyle name="千位分隔 5 28" xfId="19734"/>
    <cellStyle name="千位分隔 5 28 2" xfId="19735"/>
    <cellStyle name="千位分隔 5 29" xfId="19736"/>
    <cellStyle name="千位分隔 5 29 2" xfId="19737"/>
    <cellStyle name="千位分隔 5 3" xfId="19738"/>
    <cellStyle name="千位分隔 5 3 2" xfId="19739"/>
    <cellStyle name="千位分隔 5 4" xfId="19740"/>
    <cellStyle name="千位分隔 5 4 2" xfId="19741"/>
    <cellStyle name="千位分隔 5 5" xfId="19742"/>
    <cellStyle name="千位分隔 5 5 2" xfId="19743"/>
    <cellStyle name="千位分隔 5 6" xfId="19744"/>
    <cellStyle name="千位分隔 5 6 2" xfId="19745"/>
    <cellStyle name="千位分隔 5 7" xfId="19746"/>
    <cellStyle name="千位分隔 5 7 2" xfId="19747"/>
    <cellStyle name="千位分隔 5 8" xfId="19748"/>
    <cellStyle name="千位分隔 5 8 2" xfId="19749"/>
    <cellStyle name="千位分隔 5 9" xfId="19750"/>
    <cellStyle name="千位分隔 5 9 2" xfId="19751"/>
    <cellStyle name="千位分隔 6" xfId="19752"/>
    <cellStyle name="千位分隔 6 2" xfId="19753"/>
    <cellStyle name="千位分隔 6 2 2" xfId="19754"/>
    <cellStyle name="千位分隔 6 3" xfId="19755"/>
    <cellStyle name="千位分隔 6 3 2" xfId="19756"/>
    <cellStyle name="千位分隔 6 4" xfId="19757"/>
    <cellStyle name="千位分隔 6 4 2" xfId="19758"/>
    <cellStyle name="千位分隔 6 5" xfId="19759"/>
    <cellStyle name="千位分隔 6 5 2" xfId="19760"/>
    <cellStyle name="千位分隔 6 6" xfId="19761"/>
    <cellStyle name="千位分隔 6 6 2" xfId="19762"/>
    <cellStyle name="千位分隔 6 7" xfId="19763"/>
    <cellStyle name="千位分隔 6 7 2" xfId="19764"/>
    <cellStyle name="千位分隔 6 8" xfId="19765"/>
    <cellStyle name="千位分隔 6 8 2" xfId="19766"/>
    <cellStyle name="千位分隔 6 9" xfId="19767"/>
    <cellStyle name="千位分隔 7" xfId="19768"/>
    <cellStyle name="千位分隔 7 10" xfId="19769"/>
    <cellStyle name="千位分隔 7 11" xfId="19770"/>
    <cellStyle name="千位分隔 7 12" xfId="19771"/>
    <cellStyle name="千位分隔 7 13" xfId="19772"/>
    <cellStyle name="千位分隔 7 14" xfId="19773"/>
    <cellStyle name="千位分隔 7 15" xfId="19774"/>
    <cellStyle name="千位分隔 7 16" xfId="19775"/>
    <cellStyle name="千位分隔 7 17" xfId="19776"/>
    <cellStyle name="千位分隔 7 18" xfId="19777"/>
    <cellStyle name="千位分隔 7 19" xfId="19778"/>
    <cellStyle name="千位分隔 7 2" xfId="19779"/>
    <cellStyle name="千位分隔 7 2 2" xfId="19780"/>
    <cellStyle name="千位分隔 7 20" xfId="19781"/>
    <cellStyle name="千位分隔 7 21" xfId="19782"/>
    <cellStyle name="千位分隔 7 22" xfId="19783"/>
    <cellStyle name="千位分隔 7 23" xfId="19784"/>
    <cellStyle name="千位分隔 7 24" xfId="19785"/>
    <cellStyle name="千位分隔 7 25" xfId="19786"/>
    <cellStyle name="千位分隔 7 26" xfId="19787"/>
    <cellStyle name="千位分隔 7 27" xfId="19788"/>
    <cellStyle name="千位分隔 7 28" xfId="19789"/>
    <cellStyle name="千位分隔 7 29" xfId="19790"/>
    <cellStyle name="千位分隔 7 3" xfId="19791"/>
    <cellStyle name="千位分隔 7 3 2" xfId="19792"/>
    <cellStyle name="千位分隔 7 30" xfId="19793"/>
    <cellStyle name="千位分隔 7 31" xfId="19794"/>
    <cellStyle name="千位分隔 7 32" xfId="19795"/>
    <cellStyle name="千位分隔 7 33" xfId="19796"/>
    <cellStyle name="千位分隔 7 34" xfId="19797"/>
    <cellStyle name="千位分隔 7 35" xfId="19798"/>
    <cellStyle name="千位分隔 7 36" xfId="19799"/>
    <cellStyle name="千位分隔 7 37" xfId="19800"/>
    <cellStyle name="千位分隔 7 38" xfId="19801"/>
    <cellStyle name="千位分隔 7 39" xfId="19802"/>
    <cellStyle name="千位分隔 7 4" xfId="19803"/>
    <cellStyle name="千位分隔 7 4 2" xfId="19804"/>
    <cellStyle name="千位分隔 7 40" xfId="19805"/>
    <cellStyle name="千位分隔 7 41" xfId="19806"/>
    <cellStyle name="千位分隔 7 42" xfId="19807"/>
    <cellStyle name="千位分隔 7 43" xfId="19808"/>
    <cellStyle name="千位分隔 7 44" xfId="19809"/>
    <cellStyle name="千位分隔 7 45" xfId="19810"/>
    <cellStyle name="千位分隔 7 46" xfId="19811"/>
    <cellStyle name="千位分隔 7 47" xfId="19812"/>
    <cellStyle name="千位分隔 7 48" xfId="19813"/>
    <cellStyle name="千位分隔 7 49" xfId="19814"/>
    <cellStyle name="千位分隔 7 5" xfId="19815"/>
    <cellStyle name="千位分隔 7 5 2" xfId="19816"/>
    <cellStyle name="千位分隔 7 50" xfId="19817"/>
    <cellStyle name="千位分隔 7 51" xfId="19818"/>
    <cellStyle name="千位分隔 7 52" xfId="19819"/>
    <cellStyle name="千位分隔 7 53" xfId="19820"/>
    <cellStyle name="千位分隔 7 54" xfId="19821"/>
    <cellStyle name="千位分隔 7 55" xfId="19822"/>
    <cellStyle name="千位分隔 7 56" xfId="19823"/>
    <cellStyle name="千位分隔 7 57" xfId="19824"/>
    <cellStyle name="千位分隔 7 58" xfId="19825"/>
    <cellStyle name="千位分隔 7 59" xfId="19826"/>
    <cellStyle name="千位分隔 7 6" xfId="19827"/>
    <cellStyle name="千位分隔 7 6 2" xfId="19828"/>
    <cellStyle name="千位分隔 7 60" xfId="19829"/>
    <cellStyle name="千位分隔 7 61" xfId="19830"/>
    <cellStyle name="千位分隔 7 62" xfId="19831"/>
    <cellStyle name="千位分隔 7 63" xfId="19832"/>
    <cellStyle name="千位分隔 7 64" xfId="19833"/>
    <cellStyle name="千位分隔 7 65" xfId="19834"/>
    <cellStyle name="千位分隔 7 66" xfId="19835"/>
    <cellStyle name="千位分隔 7 67" xfId="19836"/>
    <cellStyle name="千位分隔 7 68" xfId="19837"/>
    <cellStyle name="千位分隔 7 69" xfId="19838"/>
    <cellStyle name="千位分隔 7 7" xfId="19839"/>
    <cellStyle name="千位分隔 7 7 2" xfId="19840"/>
    <cellStyle name="千位分隔 7 70" xfId="19841"/>
    <cellStyle name="千位分隔 7 71" xfId="19842"/>
    <cellStyle name="千位分隔 7 72" xfId="19843"/>
    <cellStyle name="千位分隔 7 73" xfId="19844"/>
    <cellStyle name="千位分隔 7 74" xfId="19845"/>
    <cellStyle name="千位分隔 7 75" xfId="19846"/>
    <cellStyle name="千位分隔 7 76" xfId="19847"/>
    <cellStyle name="千位分隔 7 77" xfId="19848"/>
    <cellStyle name="千位分隔 7 78" xfId="19849"/>
    <cellStyle name="千位分隔 7 79" xfId="19850"/>
    <cellStyle name="千位分隔 7 8" xfId="19851"/>
    <cellStyle name="千位分隔 7 8 2" xfId="19852"/>
    <cellStyle name="千位分隔 7 80" xfId="19853"/>
    <cellStyle name="千位分隔 7 9" xfId="19854"/>
    <cellStyle name="千位分隔 8" xfId="19855"/>
    <cellStyle name="千位分隔 8 10" xfId="19856"/>
    <cellStyle name="千位分隔 8 11" xfId="19857"/>
    <cellStyle name="千位分隔 8 12" xfId="19858"/>
    <cellStyle name="千位分隔 8 13" xfId="19859"/>
    <cellStyle name="千位分隔 8 14" xfId="19860"/>
    <cellStyle name="千位分隔 8 15" xfId="19861"/>
    <cellStyle name="千位分隔 8 16" xfId="19862"/>
    <cellStyle name="千位分隔 8 17" xfId="19863"/>
    <cellStyle name="千位分隔 8 18" xfId="19864"/>
    <cellStyle name="千位分隔 8 19" xfId="19865"/>
    <cellStyle name="千位分隔 8 2" xfId="19866"/>
    <cellStyle name="千位分隔 8 20" xfId="19867"/>
    <cellStyle name="千位分隔 8 21" xfId="19868"/>
    <cellStyle name="千位分隔 8 22" xfId="19869"/>
    <cellStyle name="千位分隔 8 23" xfId="19870"/>
    <cellStyle name="千位分隔 8 24" xfId="19871"/>
    <cellStyle name="千位分隔 8 25" xfId="19872"/>
    <cellStyle name="千位分隔 8 26" xfId="19873"/>
    <cellStyle name="千位分隔 8 27" xfId="19874"/>
    <cellStyle name="千位分隔 8 28" xfId="19875"/>
    <cellStyle name="千位分隔 8 29" xfId="19876"/>
    <cellStyle name="千位分隔 8 3" xfId="19877"/>
    <cellStyle name="千位分隔 8 30" xfId="19878"/>
    <cellStyle name="千位分隔 8 31" xfId="19879"/>
    <cellStyle name="千位分隔 8 32" xfId="19880"/>
    <cellStyle name="千位分隔 8 33" xfId="19881"/>
    <cellStyle name="千位分隔 8 34" xfId="19882"/>
    <cellStyle name="千位分隔 8 35" xfId="19883"/>
    <cellStyle name="千位分隔 8 36" xfId="19884"/>
    <cellStyle name="千位分隔 8 37" xfId="19885"/>
    <cellStyle name="千位分隔 8 38" xfId="19886"/>
    <cellStyle name="千位分隔 8 39" xfId="19887"/>
    <cellStyle name="千位分隔 8 4" xfId="19888"/>
    <cellStyle name="千位分隔 8 40" xfId="19889"/>
    <cellStyle name="千位分隔 8 41" xfId="19890"/>
    <cellStyle name="千位分隔 8 42" xfId="19891"/>
    <cellStyle name="千位分隔 8 43" xfId="19892"/>
    <cellStyle name="千位分隔 8 44" xfId="19893"/>
    <cellStyle name="千位分隔 8 45" xfId="19894"/>
    <cellStyle name="千位分隔 8 46" xfId="19895"/>
    <cellStyle name="千位分隔 8 47" xfId="19896"/>
    <cellStyle name="千位分隔 8 48" xfId="19897"/>
    <cellStyle name="千位分隔 8 49" xfId="19898"/>
    <cellStyle name="千位分隔 8 5" xfId="19899"/>
    <cellStyle name="千位分隔 8 50" xfId="19900"/>
    <cellStyle name="千位分隔 8 51" xfId="19901"/>
    <cellStyle name="千位分隔 8 52" xfId="19902"/>
    <cellStyle name="千位分隔 8 53" xfId="19903"/>
    <cellStyle name="千位分隔 8 54" xfId="19904"/>
    <cellStyle name="千位分隔 8 55" xfId="19905"/>
    <cellStyle name="千位分隔 8 56" xfId="19906"/>
    <cellStyle name="千位分隔 8 57" xfId="19907"/>
    <cellStyle name="千位分隔 8 58" xfId="19908"/>
    <cellStyle name="千位分隔 8 59" xfId="19909"/>
    <cellStyle name="千位分隔 8 6" xfId="19910"/>
    <cellStyle name="千位分隔 8 60" xfId="19911"/>
    <cellStyle name="千位分隔 8 61" xfId="19912"/>
    <cellStyle name="千位分隔 8 62" xfId="19913"/>
    <cellStyle name="千位分隔 8 63" xfId="19914"/>
    <cellStyle name="千位分隔 8 64" xfId="19915"/>
    <cellStyle name="千位分隔 8 65" xfId="19916"/>
    <cellStyle name="千位分隔 8 66" xfId="19917"/>
    <cellStyle name="千位分隔 8 67" xfId="19918"/>
    <cellStyle name="千位分隔 8 68" xfId="19919"/>
    <cellStyle name="千位分隔 8 69" xfId="19920"/>
    <cellStyle name="千位分隔 8 7" xfId="19921"/>
    <cellStyle name="千位分隔 8 70" xfId="19922"/>
    <cellStyle name="千位分隔 8 71" xfId="19923"/>
    <cellStyle name="千位分隔 8 72" xfId="19924"/>
    <cellStyle name="千位分隔 8 73" xfId="19925"/>
    <cellStyle name="千位分隔 8 74" xfId="19926"/>
    <cellStyle name="千位分隔 8 75" xfId="19927"/>
    <cellStyle name="千位分隔 8 76" xfId="19928"/>
    <cellStyle name="千位分隔 8 77" xfId="19929"/>
    <cellStyle name="千位分隔 8 78" xfId="19930"/>
    <cellStyle name="千位分隔 8 79" xfId="19931"/>
    <cellStyle name="千位分隔 8 8" xfId="19932"/>
    <cellStyle name="千位分隔 8 80" xfId="19933"/>
    <cellStyle name="千位分隔 8 81" xfId="19934"/>
    <cellStyle name="千位分隔 8 9" xfId="19935"/>
    <cellStyle name="千位分隔 9" xfId="87"/>
    <cellStyle name="千位分隔 9 10" xfId="19936"/>
    <cellStyle name="千位分隔 9 11" xfId="19937"/>
    <cellStyle name="千位分隔 9 12" xfId="19938"/>
    <cellStyle name="千位分隔 9 13" xfId="19939"/>
    <cellStyle name="千位分隔 9 14" xfId="19940"/>
    <cellStyle name="千位分隔 9 15" xfId="19941"/>
    <cellStyle name="千位分隔 9 16" xfId="19942"/>
    <cellStyle name="千位分隔 9 17" xfId="19943"/>
    <cellStyle name="千位分隔 9 18" xfId="19944"/>
    <cellStyle name="千位分隔 9 19" xfId="19945"/>
    <cellStyle name="千位分隔 9 2" xfId="19946"/>
    <cellStyle name="千位分隔 9 2 2" xfId="19947"/>
    <cellStyle name="千位分隔 9 20" xfId="19948"/>
    <cellStyle name="千位分隔 9 21" xfId="19949"/>
    <cellStyle name="千位分隔 9 22" xfId="19950"/>
    <cellStyle name="千位分隔 9 23" xfId="19951"/>
    <cellStyle name="千位分隔 9 24" xfId="19952"/>
    <cellStyle name="千位分隔 9 25" xfId="19953"/>
    <cellStyle name="千位分隔 9 26" xfId="19954"/>
    <cellStyle name="千位分隔 9 27" xfId="19955"/>
    <cellStyle name="千位分隔 9 28" xfId="19956"/>
    <cellStyle name="千位分隔 9 29" xfId="19957"/>
    <cellStyle name="千位分隔 9 3" xfId="19958"/>
    <cellStyle name="千位分隔 9 30" xfId="19959"/>
    <cellStyle name="千位分隔 9 31" xfId="19960"/>
    <cellStyle name="千位分隔 9 32" xfId="19961"/>
    <cellStyle name="千位分隔 9 33" xfId="19962"/>
    <cellStyle name="千位分隔 9 34" xfId="19963"/>
    <cellStyle name="千位分隔 9 35" xfId="19964"/>
    <cellStyle name="千位分隔 9 36" xfId="19965"/>
    <cellStyle name="千位分隔 9 37" xfId="19966"/>
    <cellStyle name="千位分隔 9 38" xfId="19967"/>
    <cellStyle name="千位分隔 9 39" xfId="19968"/>
    <cellStyle name="千位分隔 9 4" xfId="19969"/>
    <cellStyle name="千位分隔 9 40" xfId="19970"/>
    <cellStyle name="千位分隔 9 41" xfId="19971"/>
    <cellStyle name="千位分隔 9 42" xfId="19972"/>
    <cellStyle name="千位分隔 9 43" xfId="19973"/>
    <cellStyle name="千位分隔 9 44" xfId="19974"/>
    <cellStyle name="千位分隔 9 45" xfId="19975"/>
    <cellStyle name="千位分隔 9 46" xfId="19976"/>
    <cellStyle name="千位分隔 9 47" xfId="19977"/>
    <cellStyle name="千位分隔 9 48" xfId="19978"/>
    <cellStyle name="千位分隔 9 49" xfId="19979"/>
    <cellStyle name="千位分隔 9 5" xfId="19980"/>
    <cellStyle name="千位分隔 9 50" xfId="19981"/>
    <cellStyle name="千位分隔 9 51" xfId="19982"/>
    <cellStyle name="千位分隔 9 52" xfId="19983"/>
    <cellStyle name="千位分隔 9 53" xfId="19984"/>
    <cellStyle name="千位分隔 9 54" xfId="19985"/>
    <cellStyle name="千位分隔 9 55" xfId="19986"/>
    <cellStyle name="千位分隔 9 56" xfId="19987"/>
    <cellStyle name="千位分隔 9 57" xfId="19988"/>
    <cellStyle name="千位分隔 9 58" xfId="19989"/>
    <cellStyle name="千位分隔 9 59" xfId="19990"/>
    <cellStyle name="千位分隔 9 6" xfId="19991"/>
    <cellStyle name="千位分隔 9 60" xfId="19992"/>
    <cellStyle name="千位分隔 9 61" xfId="19993"/>
    <cellStyle name="千位分隔 9 62" xfId="19994"/>
    <cellStyle name="千位分隔 9 63" xfId="19995"/>
    <cellStyle name="千位分隔 9 64" xfId="19996"/>
    <cellStyle name="千位分隔 9 65" xfId="19997"/>
    <cellStyle name="千位分隔 9 66" xfId="19998"/>
    <cellStyle name="千位分隔 9 67" xfId="19999"/>
    <cellStyle name="千位分隔 9 68" xfId="20000"/>
    <cellStyle name="千位分隔 9 69" xfId="20001"/>
    <cellStyle name="千位分隔 9 7" xfId="20002"/>
    <cellStyle name="千位分隔 9 70" xfId="20003"/>
    <cellStyle name="千位分隔 9 71" xfId="20004"/>
    <cellStyle name="千位分隔 9 72" xfId="20005"/>
    <cellStyle name="千位分隔 9 73" xfId="20006"/>
    <cellStyle name="千位分隔 9 74" xfId="20007"/>
    <cellStyle name="千位分隔 9 75" xfId="20008"/>
    <cellStyle name="千位分隔 9 76" xfId="20009"/>
    <cellStyle name="千位分隔 9 77" xfId="20010"/>
    <cellStyle name="千位分隔 9 78" xfId="20011"/>
    <cellStyle name="千位分隔 9 79" xfId="20012"/>
    <cellStyle name="千位分隔 9 8" xfId="20013"/>
    <cellStyle name="千位分隔 9 80" xfId="20014"/>
    <cellStyle name="千位分隔 9 9" xfId="20015"/>
    <cellStyle name="千位分隔[0] 2" xfId="20054"/>
    <cellStyle name="千位分隔_销售月度表-博雅CC" xfId="20056"/>
    <cellStyle name="钎霖_3八脚没" xfId="20016"/>
    <cellStyle name="强调文字颜色 1 2" xfId="20017"/>
    <cellStyle name="强调文字颜色 2 2" xfId="20018"/>
    <cellStyle name="强调文字颜色 3 2" xfId="20019"/>
    <cellStyle name="强调文字颜色 4 2" xfId="20020"/>
    <cellStyle name="强调文字颜色 5 2" xfId="20021"/>
    <cellStyle name="强调文字颜色 6 2" xfId="20022"/>
    <cellStyle name="日期" xfId="20023"/>
    <cellStyle name="鱔 [0]_95" xfId="20024"/>
    <cellStyle name="鱔_95" xfId="20025"/>
    <cellStyle name="商品名称" xfId="20026"/>
    <cellStyle name="适中 2" xfId="20027"/>
    <cellStyle name="适中rm" xfId="20028"/>
    <cellStyle name="适中rmal" xfId="20029"/>
    <cellStyle name="输出 2" xfId="20030"/>
    <cellStyle name="输入 2" xfId="20031"/>
    <cellStyle name="数量" xfId="20032"/>
    <cellStyle name="宋体繁体潒慭n_x0002_" xfId="88"/>
    <cellStyle name="通貨 [0.00]_eve" xfId="20033"/>
    <cellStyle name="通貨_Sheet1" xfId="85"/>
    <cellStyle name="巍葆 [0]_95" xfId="20034"/>
    <cellStyle name="巍葆_95" xfId="20035"/>
    <cellStyle name="未定义" xfId="20036"/>
    <cellStyle name="㕃" xfId="20037"/>
    <cellStyle name="样式 1" xfId="58"/>
    <cellStyle name="样式 1 2" xfId="20038"/>
    <cellStyle name="样式 2" xfId="20039"/>
    <cellStyle name="一般_0303MGT" xfId="20040"/>
    <cellStyle name="믅됞 [0.00]_PRODUCT DETAIL Q1" xfId="20041"/>
    <cellStyle name="믅됞_PRODUCT DETAIL Q1" xfId="20042"/>
    <cellStyle name="백분율_95" xfId="20043"/>
    <cellStyle name="注释 2" xfId="20044"/>
    <cellStyle name="注释 2 2" xfId="20045"/>
    <cellStyle name="资产" xfId="20046"/>
    <cellStyle name="资产 2" xfId="20047"/>
    <cellStyle name="뷭?_BOOKSHIP" xfId="20048"/>
    <cellStyle name="콤마 [0]_10.예비품" xfId="20049"/>
    <cellStyle name="콤마_10.예비품" xfId="20050"/>
    <cellStyle name="통화 [0]_1" xfId="20051"/>
    <cellStyle name="통화_1" xfId="20052"/>
    <cellStyle name="표준_ 97년 경영분석(안)" xfId="20053"/>
  </cellStyles>
  <dxfs count="13">
    <dxf>
      <fill>
        <patternFill patternType="solid">
          <bgColor rgb="FFFFFF00"/>
        </patternFill>
      </fill>
    </dxf>
    <dxf>
      <fill>
        <patternFill patternType="solid">
          <bgColor rgb="FF66FFFF"/>
        </patternFill>
      </fill>
    </dxf>
    <dxf>
      <fill>
        <patternFill patternType="solid">
          <bgColor theme="3" tint="0.59996337778862885"/>
        </patternFill>
      </fill>
    </dxf>
    <dxf>
      <fill>
        <patternFill patternType="solid">
          <bgColor theme="3" tint="0.59996337778862885"/>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6500"/>
      </font>
      <fill>
        <patternFill patternType="solid">
          <bgColor rgb="FFFFEB9C"/>
        </patternFill>
      </fill>
    </dxf>
    <dxf>
      <fill>
        <patternFill patternType="solid">
          <bgColor rgb="FFFFFF00"/>
        </patternFill>
      </fill>
    </dxf>
    <dxf>
      <fill>
        <patternFill patternType="solid">
          <bgColor rgb="FFFFFF00"/>
        </patternFill>
      </fill>
    </dxf>
    <dxf>
      <fill>
        <patternFill patternType="solid">
          <bgColor rgb="FFFFFF00"/>
        </patternFill>
      </fill>
    </dxf>
    <dxf>
      <font>
        <color rgb="FF9C6500"/>
      </font>
      <fill>
        <patternFill patternType="solid">
          <bgColor rgb="FFFFEB9C"/>
        </patternFill>
      </fill>
    </dxf>
    <dxf>
      <fill>
        <patternFill patternType="solid">
          <bgColor rgb="FFFFFF00"/>
        </patternFill>
      </fill>
    </dxf>
  </dxfs>
  <tableStyles count="0" defaultTableStyle="TableStyleMedium9"/>
  <colors>
    <mruColors>
      <color rgb="FF66FFFF"/>
      <color rgb="FFCCECFF"/>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Tencent/QQ/Users/656241529/FileRecv/&#25253;&#34920;&#24449;&#27714;&#24847;&#35265;/2007&#24180;&#24213;&#31295;/&#26041;&#27491;/&#38598;&#22242;&#65293;&#26032;&#20934;&#21017;&#25253;&#34920;/&#38598;&#22242;&#21512;&#24182;&#25253;&#34920;/&#25171;&#21360;&#25253;&#34920;/&#22797;&#20214;%20B700&#21512;&#24182;&#23457;&#35745;&#65293;&#20462;&#27491;&#215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2014&#24180;&#31649;&#29702;&#25253;&#34920;/2014.02/2007&#24180;&#24213;&#31295;/&#26041;&#27491;/&#38598;&#22242;&#65293;&#26032;&#20934;&#21017;&#25253;&#34920;/&#38598;&#22242;&#21512;&#24182;&#25253;&#34920;/&#25171;&#21360;&#25253;&#34920;/&#22797;&#20214;%20B700&#21512;&#24182;&#23457;&#35745;&#65293;&#20462;&#27491;&#215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20Files/Tencent/QQ/Users/656241529/FileRecv/&#25253;&#34920;&#24449;&#27714;&#24847;&#35265;/&#24037;&#20316;&#36164;&#26009;/&#35797;&#31639;&#24179;&#34913;&#34920;-&#21628;&#20262;&#36125;&#2357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7/2014&#24180;&#31649;&#29702;&#25253;&#34920;/2014.02/&#24037;&#20316;&#36164;&#26009;/&#35797;&#31639;&#24179;&#34913;&#34920;-&#21628;&#20262;&#36125;&#235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3453;&#38050;H&#32929;\&#25151;&#23627;\&#19968;,&#20108;&#26399;&#26368;&#32456;&#29256;\&#35774;&#22791;&#37096;&#25151;&#23627;&#24314;&#31569;&#29289;&#28165;&#26597;&#35780;&#20272;&#26126;&#32454;&#34920;(&#25552;&#20132;&#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605;&#33538;&#36130;&#21153;&#25253;&#34920;-&#23545;&#29031;&#34920;-&#39044;&#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4013;&#24503;&#36130;&#21153;&#25253;&#34920;-&#23545;&#29031;&#34920;-&#39044;&#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9044;&#31639;-&#21508;&#24180;&#24230;/2020&#24180;&#39044;&#31639;/2.1-&#27993;&#27743;&#34013;&#24503;-&#39044;&#31639;&#22791;&#26696;&#34920;--&#21021;&#31295;-2020-&#27719;&#246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4180;&#39044;&#31639;/2018&#24180;&#39044;&#31639;&#23450;&#31295;/2018&#24180;&#20840;&#21608;&#26399;&#39044;&#31639;/&#21547;&#25307;&#21830;-&#39044;&#31639;&#22791;&#26696;&#34920;2018316/143-&#27993;&#27743;&#34013;&#24503;&#32622;&#19994;&#21457;&#23637;&#26377;&#38480;&#20844;&#21496;2018&#24180;&#39044;&#31639;&#22791;&#26696;&#34920;%20-&#27719;&#24635;&#65288;&#25151;&#20135;%20&#25307;&#21830;&#65289;-&#23450;&#312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5253;&#34920;/11-&#32534;&#21495;-&#26680;&#31639;&#25253;&#34920;-XX&#20844;&#21496;-17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605;&#33538;/&#25253;&#34920;/2020.12&#26376;/2020.12&#26376;&#24605;&#33538;&#31185;&#30446;&#20313;&#39069;&#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6&#39044;&#31639;-&#34013;&#24503;/&#26041;&#27491;&#38598;&#22242;&#34920;/&#31649;&#29702;&#21475;&#24452;&#39044;&#31639;&#23450;&#31295;/&#25104;&#37117;/11-1903-&#39044;&#31639;&#22791;&#26696;&#34920;-&#25104;&#37117;&#33322;&#32654;-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12&#26376;&#24605;&#33538;&#31185;&#30446;&#20313;&#39069;&#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9044;&#31639;-&#21508;&#24180;&#24230;/2020&#24180;&#39044;&#31639;/1.1&#39033;&#30446;&#20840;&#21608;&#26399;&#36130;&#21153;&#27979;&#31639;&#34920;&#27169;&#26495;-&#27993;&#27743;&#34013;&#24503;-2020&#65288;&#24102;&#26657;&#39564;&#2925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4013;&#24503;&#20844;&#21496;/2020&#24180;&#36130;&#21153;&#25253;&#34920;/4&#26376;/2020.4&#26376;&#34013;&#24503;&#31185;&#30446;&#20313;&#3906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B700"/>
      <sheetName val="B710"/>
      <sheetName val="B721-1"/>
      <sheetName val="B721-2"/>
      <sheetName val="B722"/>
      <sheetName val="B723-1"/>
      <sheetName val="B723-2"/>
      <sheetName val="B731-1"/>
      <sheetName val="B731-2"/>
      <sheetName val="B732"/>
      <sheetName val="B733-1"/>
      <sheetName val="B733-2"/>
      <sheetName val="B741"/>
      <sheetName val="B742"/>
      <sheetName val="B743"/>
      <sheetName val="B751"/>
      <sheetName val="B752"/>
      <sheetName val="B753"/>
      <sheetName val="B754"/>
      <sheetName val="B755"/>
      <sheetName val="B756"/>
      <sheetName val="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B2" t="str">
            <v>货币资金</v>
          </cell>
          <cell r="C2" t="str">
            <v>现金</v>
          </cell>
        </row>
        <row r="3">
          <cell r="B3" t="str">
            <v>短期投资</v>
          </cell>
          <cell r="C3" t="str">
            <v>银行存款</v>
          </cell>
        </row>
        <row r="4">
          <cell r="B4" t="str">
            <v>应收票据</v>
          </cell>
          <cell r="C4" t="str">
            <v>其他货币资金</v>
          </cell>
        </row>
        <row r="5">
          <cell r="B5" t="str">
            <v>应收股利</v>
          </cell>
          <cell r="C5" t="str">
            <v>短期投资跌价准备</v>
          </cell>
        </row>
        <row r="6">
          <cell r="B6" t="str">
            <v>应收利息</v>
          </cell>
          <cell r="C6" t="str">
            <v>坏账准备</v>
          </cell>
        </row>
        <row r="7">
          <cell r="B7" t="str">
            <v>应收账款</v>
          </cell>
          <cell r="C7" t="str">
            <v>物资采购</v>
          </cell>
        </row>
        <row r="8">
          <cell r="B8" t="str">
            <v>其他应收款</v>
          </cell>
          <cell r="C8" t="str">
            <v>原材料</v>
          </cell>
        </row>
        <row r="9">
          <cell r="B9" t="str">
            <v>预付账款</v>
          </cell>
          <cell r="C9" t="str">
            <v>包装物</v>
          </cell>
        </row>
        <row r="10">
          <cell r="B10" t="str">
            <v>应收补贴款</v>
          </cell>
          <cell r="C10" t="str">
            <v>低值易耗品</v>
          </cell>
        </row>
        <row r="11">
          <cell r="B11" t="str">
            <v>存货</v>
          </cell>
          <cell r="C11" t="str">
            <v>材料成本差异</v>
          </cell>
        </row>
        <row r="12">
          <cell r="B12" t="str">
            <v>待摊费用</v>
          </cell>
          <cell r="C12" t="str">
            <v>自制半成品</v>
          </cell>
        </row>
        <row r="13">
          <cell r="B13" t="str">
            <v>一年内到期的长期债权投资</v>
          </cell>
          <cell r="C13" t="str">
            <v>库存商品</v>
          </cell>
        </row>
        <row r="14">
          <cell r="B14" t="str">
            <v>其他流动资产</v>
          </cell>
          <cell r="C14" t="str">
            <v>商品进销差价</v>
          </cell>
        </row>
        <row r="15">
          <cell r="B15" t="str">
            <v>长期股权投资</v>
          </cell>
          <cell r="C15" t="str">
            <v>委托加工物资</v>
          </cell>
        </row>
        <row r="16">
          <cell r="B16" t="str">
            <v>长期债权投资</v>
          </cell>
          <cell r="C16" t="str">
            <v>委托代销商品</v>
          </cell>
        </row>
        <row r="17">
          <cell r="B17" t="str">
            <v>合并价差</v>
          </cell>
          <cell r="C17" t="str">
            <v>受托代销商品</v>
          </cell>
        </row>
        <row r="18">
          <cell r="B18" t="str">
            <v>股权投资差额</v>
          </cell>
          <cell r="C18" t="str">
            <v>存货跌价准备</v>
          </cell>
        </row>
        <row r="19">
          <cell r="B19" t="str">
            <v>固定资产原值</v>
          </cell>
          <cell r="C19" t="str">
            <v>分期收款发出商品</v>
          </cell>
        </row>
        <row r="20">
          <cell r="B20" t="str">
            <v>累计折旧</v>
          </cell>
          <cell r="C20" t="str">
            <v>生产成本</v>
          </cell>
        </row>
        <row r="21">
          <cell r="B21" t="str">
            <v>固定资产减值准备</v>
          </cell>
          <cell r="C21" t="str">
            <v>制造费用</v>
          </cell>
        </row>
        <row r="22">
          <cell r="B22" t="str">
            <v>工程物资</v>
          </cell>
          <cell r="C22" t="str">
            <v>劳务成本</v>
          </cell>
        </row>
        <row r="23">
          <cell r="B23" t="str">
            <v>在建工程</v>
          </cell>
          <cell r="C23" t="str">
            <v>合并价差</v>
          </cell>
        </row>
        <row r="24">
          <cell r="B24" t="str">
            <v>固定资产清理</v>
          </cell>
          <cell r="C24" t="str">
            <v>长期投资减值准备</v>
          </cell>
        </row>
        <row r="25">
          <cell r="B25" t="str">
            <v>无形资产</v>
          </cell>
          <cell r="C25" t="str">
            <v>委托贷款</v>
          </cell>
        </row>
        <row r="26">
          <cell r="B26" t="str">
            <v>长期待摊费用</v>
          </cell>
          <cell r="C26" t="str">
            <v>在建工程减值准备</v>
          </cell>
        </row>
        <row r="27">
          <cell r="B27" t="str">
            <v>其他长期资产</v>
          </cell>
          <cell r="C27" t="str">
            <v>无形资产减值准备</v>
          </cell>
        </row>
        <row r="28">
          <cell r="B28" t="str">
            <v>递延税款借项</v>
          </cell>
          <cell r="C28" t="str">
            <v>未确认融资费用</v>
          </cell>
        </row>
        <row r="29">
          <cell r="B29" t="str">
            <v>短期借款</v>
          </cell>
          <cell r="C29" t="str">
            <v>待处理财产损溢</v>
          </cell>
        </row>
        <row r="30">
          <cell r="B30" t="str">
            <v>应付票据</v>
          </cell>
          <cell r="C30" t="str">
            <v>代销商品款</v>
          </cell>
        </row>
        <row r="31">
          <cell r="B31" t="str">
            <v>应付账款</v>
          </cell>
          <cell r="C31" t="str">
            <v>应交增值税</v>
          </cell>
        </row>
        <row r="32">
          <cell r="B32" t="str">
            <v>预收账款</v>
          </cell>
          <cell r="C32" t="str">
            <v>未交增值税</v>
          </cell>
        </row>
        <row r="33">
          <cell r="B33" t="str">
            <v>应付工资</v>
          </cell>
          <cell r="C33" t="str">
            <v>应交消费税</v>
          </cell>
        </row>
        <row r="34">
          <cell r="B34" t="str">
            <v>应付福利费</v>
          </cell>
          <cell r="C34" t="str">
            <v>应交营业税</v>
          </cell>
        </row>
        <row r="35">
          <cell r="B35" t="str">
            <v>应付股利</v>
          </cell>
          <cell r="C35" t="str">
            <v>应交资源税</v>
          </cell>
        </row>
        <row r="36">
          <cell r="B36" t="str">
            <v>应交税金</v>
          </cell>
          <cell r="C36" t="str">
            <v>应交所得税</v>
          </cell>
        </row>
        <row r="37">
          <cell r="B37" t="str">
            <v>其他应交款</v>
          </cell>
          <cell r="C37" t="str">
            <v>应交土地增值税</v>
          </cell>
        </row>
        <row r="38">
          <cell r="B38" t="str">
            <v>其他应付款</v>
          </cell>
          <cell r="C38" t="str">
            <v>应交城市维护建设税</v>
          </cell>
        </row>
        <row r="39">
          <cell r="B39" t="str">
            <v>预提费用</v>
          </cell>
          <cell r="C39" t="str">
            <v>待转资产价值</v>
          </cell>
        </row>
        <row r="40">
          <cell r="B40" t="str">
            <v>预计负债</v>
          </cell>
          <cell r="C40" t="str">
            <v>法定盈余公积</v>
          </cell>
        </row>
        <row r="41">
          <cell r="B41" t="str">
            <v>一年内到期的长期负债</v>
          </cell>
          <cell r="C41" t="str">
            <v>任意盈余公积</v>
          </cell>
        </row>
        <row r="42">
          <cell r="B42" t="str">
            <v>其他流动负债</v>
          </cell>
          <cell r="C42" t="str">
            <v>法定公益金</v>
          </cell>
        </row>
        <row r="43">
          <cell r="B43" t="str">
            <v>长期借款</v>
          </cell>
          <cell r="C43" t="str">
            <v>储备基金</v>
          </cell>
        </row>
        <row r="44">
          <cell r="B44" t="str">
            <v>应付债券</v>
          </cell>
          <cell r="C44" t="str">
            <v>企业发展基金</v>
          </cell>
        </row>
        <row r="45">
          <cell r="B45" t="str">
            <v>长期应付款</v>
          </cell>
          <cell r="C45" t="str">
            <v>利润归还投资</v>
          </cell>
        </row>
        <row r="46">
          <cell r="B46" t="str">
            <v>专项应付款</v>
          </cell>
          <cell r="C46" t="str">
            <v>年初未分配利润</v>
          </cell>
        </row>
        <row r="47">
          <cell r="B47" t="str">
            <v>其他长期负债</v>
          </cell>
          <cell r="C47" t="str">
            <v>其他转入</v>
          </cell>
        </row>
        <row r="48">
          <cell r="B48" t="str">
            <v>递延税款贷项</v>
          </cell>
          <cell r="C48" t="str">
            <v>未确认投资损失</v>
          </cell>
        </row>
        <row r="49">
          <cell r="B49" t="str">
            <v>少数股东权益</v>
          </cell>
          <cell r="C49" t="str">
            <v>当期少数股东损益</v>
          </cell>
        </row>
        <row r="50">
          <cell r="B50" t="str">
            <v>股本</v>
          </cell>
          <cell r="C50" t="str">
            <v>外币报表折算差额</v>
          </cell>
        </row>
        <row r="51">
          <cell r="B51" t="str">
            <v>已归还投资</v>
          </cell>
          <cell r="C51" t="str">
            <v>提取法定盈余公积</v>
          </cell>
        </row>
        <row r="52">
          <cell r="B52" t="str">
            <v>资本公积</v>
          </cell>
          <cell r="C52" t="str">
            <v>提取法定公益金</v>
          </cell>
        </row>
        <row r="53">
          <cell r="B53" t="str">
            <v>盈余公积</v>
          </cell>
          <cell r="C53" t="str">
            <v>提取职工奖励及福利基金</v>
          </cell>
        </row>
        <row r="54">
          <cell r="B54" t="str">
            <v>未确认投资权益</v>
          </cell>
          <cell r="C54" t="str">
            <v>提取储备基金</v>
          </cell>
        </row>
        <row r="55">
          <cell r="B55" t="str">
            <v>未分配利润</v>
          </cell>
          <cell r="C55" t="str">
            <v>提取企业发展基金</v>
          </cell>
        </row>
        <row r="56">
          <cell r="B56" t="str">
            <v>利润分配</v>
          </cell>
          <cell r="C56" t="str">
            <v>利润分配</v>
          </cell>
        </row>
        <row r="57">
          <cell r="B57" t="str">
            <v>外币报表折算差额</v>
          </cell>
          <cell r="C57" t="str">
            <v>利润归还投资</v>
          </cell>
        </row>
        <row r="58">
          <cell r="B58" t="str">
            <v>主营业务收入</v>
          </cell>
          <cell r="C58" t="str">
            <v>应付优先股股利</v>
          </cell>
        </row>
        <row r="59">
          <cell r="B59" t="str">
            <v>主营业务成本</v>
          </cell>
          <cell r="C59" t="str">
            <v>提取任意盈余公积</v>
          </cell>
        </row>
        <row r="60">
          <cell r="B60" t="str">
            <v>主营业务税金及附加</v>
          </cell>
          <cell r="C60" t="str">
            <v>应付普通股股利</v>
          </cell>
        </row>
        <row r="61">
          <cell r="B61" t="str">
            <v>其他业务利润</v>
          </cell>
          <cell r="C61" t="str">
            <v>转作股本的普通股股利</v>
          </cell>
        </row>
        <row r="62">
          <cell r="B62" t="str">
            <v>营业费用</v>
          </cell>
          <cell r="C62" t="str">
            <v>未分配利润</v>
          </cell>
        </row>
        <row r="63">
          <cell r="B63" t="str">
            <v>管理费用</v>
          </cell>
          <cell r="C63" t="str">
            <v>少数股东损益</v>
          </cell>
        </row>
        <row r="64">
          <cell r="B64" t="str">
            <v>财务费用</v>
          </cell>
          <cell r="C64" t="str">
            <v>其他业务收入</v>
          </cell>
        </row>
        <row r="65">
          <cell r="B65" t="str">
            <v>投资收益</v>
          </cell>
          <cell r="C65" t="str">
            <v>其他业务支出</v>
          </cell>
        </row>
        <row r="66">
          <cell r="B66" t="str">
            <v>补贴收入</v>
          </cell>
        </row>
        <row r="67">
          <cell r="B67" t="str">
            <v>营业外收入</v>
          </cell>
        </row>
        <row r="68">
          <cell r="B68" t="str">
            <v>营业外支出</v>
          </cell>
        </row>
        <row r="69">
          <cell r="B69" t="str">
            <v>所得税</v>
          </cell>
        </row>
        <row r="70">
          <cell r="B70" t="str">
            <v>少数股东损益</v>
          </cell>
        </row>
        <row r="71">
          <cell r="B71" t="str">
            <v>未确认投资损失</v>
          </cell>
        </row>
        <row r="72">
          <cell r="B72" t="str">
            <v>当期少数股东损益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B700"/>
      <sheetName val="B710"/>
      <sheetName val="B721-1"/>
      <sheetName val="B721-2"/>
      <sheetName val="B722"/>
      <sheetName val="B723-1"/>
      <sheetName val="B723-2"/>
      <sheetName val="B731-1"/>
      <sheetName val="B731-2"/>
      <sheetName val="B732"/>
      <sheetName val="B733-1"/>
      <sheetName val="B733-2"/>
      <sheetName val="B741"/>
      <sheetName val="B742"/>
      <sheetName val="B743"/>
      <sheetName val="B751"/>
      <sheetName val="B752"/>
      <sheetName val="B753"/>
      <sheetName val="B754"/>
      <sheetName val="B755"/>
      <sheetName val="B756"/>
      <sheetName val="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B2" t="str">
            <v>货币资金</v>
          </cell>
          <cell r="C2" t="str">
            <v>现金</v>
          </cell>
        </row>
        <row r="3">
          <cell r="B3" t="str">
            <v>短期投资</v>
          </cell>
          <cell r="C3" t="str">
            <v>银行存款</v>
          </cell>
        </row>
        <row r="4">
          <cell r="B4" t="str">
            <v>应收票据</v>
          </cell>
          <cell r="C4" t="str">
            <v>其他货币资金</v>
          </cell>
        </row>
        <row r="5">
          <cell r="B5" t="str">
            <v>应收股利</v>
          </cell>
          <cell r="C5" t="str">
            <v>短期投资跌价准备</v>
          </cell>
        </row>
        <row r="6">
          <cell r="B6" t="str">
            <v>应收利息</v>
          </cell>
          <cell r="C6" t="str">
            <v>坏账准备</v>
          </cell>
        </row>
        <row r="7">
          <cell r="B7" t="str">
            <v>应收账款</v>
          </cell>
          <cell r="C7" t="str">
            <v>物资采购</v>
          </cell>
        </row>
        <row r="8">
          <cell r="B8" t="str">
            <v>其他应收款</v>
          </cell>
          <cell r="C8" t="str">
            <v>原材料</v>
          </cell>
        </row>
        <row r="9">
          <cell r="B9" t="str">
            <v>预付账款</v>
          </cell>
          <cell r="C9" t="str">
            <v>包装物</v>
          </cell>
        </row>
        <row r="10">
          <cell r="B10" t="str">
            <v>应收补贴款</v>
          </cell>
          <cell r="C10" t="str">
            <v>低值易耗品</v>
          </cell>
        </row>
        <row r="11">
          <cell r="B11" t="str">
            <v>存货</v>
          </cell>
          <cell r="C11" t="str">
            <v>材料成本差异</v>
          </cell>
        </row>
        <row r="12">
          <cell r="B12" t="str">
            <v>待摊费用</v>
          </cell>
          <cell r="C12" t="str">
            <v>自制半成品</v>
          </cell>
        </row>
        <row r="13">
          <cell r="B13" t="str">
            <v>一年内到期的长期债权投资</v>
          </cell>
          <cell r="C13" t="str">
            <v>库存商品</v>
          </cell>
        </row>
        <row r="14">
          <cell r="B14" t="str">
            <v>其他流动资产</v>
          </cell>
          <cell r="C14" t="str">
            <v>商品进销差价</v>
          </cell>
        </row>
        <row r="15">
          <cell r="B15" t="str">
            <v>长期股权投资</v>
          </cell>
          <cell r="C15" t="str">
            <v>委托加工物资</v>
          </cell>
        </row>
        <row r="16">
          <cell r="B16" t="str">
            <v>长期债权投资</v>
          </cell>
          <cell r="C16" t="str">
            <v>委托代销商品</v>
          </cell>
        </row>
        <row r="17">
          <cell r="B17" t="str">
            <v>合并价差</v>
          </cell>
          <cell r="C17" t="str">
            <v>受托代销商品</v>
          </cell>
        </row>
        <row r="18">
          <cell r="B18" t="str">
            <v>股权投资差额</v>
          </cell>
          <cell r="C18" t="str">
            <v>存货跌价准备</v>
          </cell>
        </row>
        <row r="19">
          <cell r="B19" t="str">
            <v>固定资产原值</v>
          </cell>
          <cell r="C19" t="str">
            <v>分期收款发出商品</v>
          </cell>
        </row>
        <row r="20">
          <cell r="B20" t="str">
            <v>累计折旧</v>
          </cell>
          <cell r="C20" t="str">
            <v>生产成本</v>
          </cell>
        </row>
        <row r="21">
          <cell r="B21" t="str">
            <v>固定资产减值准备</v>
          </cell>
          <cell r="C21" t="str">
            <v>制造费用</v>
          </cell>
        </row>
        <row r="22">
          <cell r="B22" t="str">
            <v>工程物资</v>
          </cell>
          <cell r="C22" t="str">
            <v>劳务成本</v>
          </cell>
        </row>
        <row r="23">
          <cell r="B23" t="str">
            <v>在建工程</v>
          </cell>
          <cell r="C23" t="str">
            <v>合并价差</v>
          </cell>
        </row>
        <row r="24">
          <cell r="B24" t="str">
            <v>固定资产清理</v>
          </cell>
          <cell r="C24" t="str">
            <v>长期投资减值准备</v>
          </cell>
        </row>
        <row r="25">
          <cell r="B25" t="str">
            <v>无形资产</v>
          </cell>
          <cell r="C25" t="str">
            <v>委托贷款</v>
          </cell>
        </row>
        <row r="26">
          <cell r="B26" t="str">
            <v>长期待摊费用</v>
          </cell>
          <cell r="C26" t="str">
            <v>在建工程减值准备</v>
          </cell>
        </row>
        <row r="27">
          <cell r="B27" t="str">
            <v>其他长期资产</v>
          </cell>
          <cell r="C27" t="str">
            <v>无形资产减值准备</v>
          </cell>
        </row>
        <row r="28">
          <cell r="B28" t="str">
            <v>递延税款借项</v>
          </cell>
          <cell r="C28" t="str">
            <v>未确认融资费用</v>
          </cell>
        </row>
        <row r="29">
          <cell r="B29" t="str">
            <v>短期借款</v>
          </cell>
          <cell r="C29" t="str">
            <v>待处理财产损溢</v>
          </cell>
        </row>
        <row r="30">
          <cell r="B30" t="str">
            <v>应付票据</v>
          </cell>
          <cell r="C30" t="str">
            <v>代销商品款</v>
          </cell>
        </row>
        <row r="31">
          <cell r="B31" t="str">
            <v>应付账款</v>
          </cell>
          <cell r="C31" t="str">
            <v>应交增值税</v>
          </cell>
        </row>
        <row r="32">
          <cell r="B32" t="str">
            <v>预收账款</v>
          </cell>
          <cell r="C32" t="str">
            <v>未交增值税</v>
          </cell>
        </row>
        <row r="33">
          <cell r="B33" t="str">
            <v>应付工资</v>
          </cell>
          <cell r="C33" t="str">
            <v>应交消费税</v>
          </cell>
        </row>
        <row r="34">
          <cell r="B34" t="str">
            <v>应付福利费</v>
          </cell>
          <cell r="C34" t="str">
            <v>应交营业税</v>
          </cell>
        </row>
        <row r="35">
          <cell r="B35" t="str">
            <v>应付股利</v>
          </cell>
          <cell r="C35" t="str">
            <v>应交资源税</v>
          </cell>
        </row>
        <row r="36">
          <cell r="B36" t="str">
            <v>应交税金</v>
          </cell>
          <cell r="C36" t="str">
            <v>应交所得税</v>
          </cell>
        </row>
        <row r="37">
          <cell r="B37" t="str">
            <v>其他应交款</v>
          </cell>
          <cell r="C37" t="str">
            <v>应交土地增值税</v>
          </cell>
        </row>
        <row r="38">
          <cell r="B38" t="str">
            <v>其他应付款</v>
          </cell>
          <cell r="C38" t="str">
            <v>应交城市维护建设税</v>
          </cell>
        </row>
        <row r="39">
          <cell r="B39" t="str">
            <v>预提费用</v>
          </cell>
          <cell r="C39" t="str">
            <v>待转资产价值</v>
          </cell>
        </row>
        <row r="40">
          <cell r="B40" t="str">
            <v>预计负债</v>
          </cell>
          <cell r="C40" t="str">
            <v>法定盈余公积</v>
          </cell>
        </row>
        <row r="41">
          <cell r="B41" t="str">
            <v>一年内到期的长期负债</v>
          </cell>
          <cell r="C41" t="str">
            <v>任意盈余公积</v>
          </cell>
        </row>
        <row r="42">
          <cell r="B42" t="str">
            <v>其他流动负债</v>
          </cell>
          <cell r="C42" t="str">
            <v>法定公益金</v>
          </cell>
        </row>
        <row r="43">
          <cell r="B43" t="str">
            <v>长期借款</v>
          </cell>
          <cell r="C43" t="str">
            <v>储备基金</v>
          </cell>
        </row>
        <row r="44">
          <cell r="B44" t="str">
            <v>应付债券</v>
          </cell>
          <cell r="C44" t="str">
            <v>企业发展基金</v>
          </cell>
        </row>
        <row r="45">
          <cell r="B45" t="str">
            <v>长期应付款</v>
          </cell>
          <cell r="C45" t="str">
            <v>利润归还投资</v>
          </cell>
        </row>
        <row r="46">
          <cell r="B46" t="str">
            <v>专项应付款</v>
          </cell>
          <cell r="C46" t="str">
            <v>年初未分配利润</v>
          </cell>
        </row>
        <row r="47">
          <cell r="B47" t="str">
            <v>其他长期负债</v>
          </cell>
          <cell r="C47" t="str">
            <v>其他转入</v>
          </cell>
        </row>
        <row r="48">
          <cell r="B48" t="str">
            <v>递延税款贷项</v>
          </cell>
          <cell r="C48" t="str">
            <v>未确认投资损失</v>
          </cell>
        </row>
        <row r="49">
          <cell r="B49" t="str">
            <v>少数股东权益</v>
          </cell>
          <cell r="C49" t="str">
            <v>当期少数股东损益</v>
          </cell>
        </row>
        <row r="50">
          <cell r="B50" t="str">
            <v>股本</v>
          </cell>
          <cell r="C50" t="str">
            <v>外币报表折算差额</v>
          </cell>
        </row>
        <row r="51">
          <cell r="B51" t="str">
            <v>已归还投资</v>
          </cell>
          <cell r="C51" t="str">
            <v>提取法定盈余公积</v>
          </cell>
        </row>
        <row r="52">
          <cell r="B52" t="str">
            <v>资本公积</v>
          </cell>
          <cell r="C52" t="str">
            <v>提取法定公益金</v>
          </cell>
        </row>
        <row r="53">
          <cell r="B53" t="str">
            <v>盈余公积</v>
          </cell>
          <cell r="C53" t="str">
            <v>提取职工奖励及福利基金</v>
          </cell>
        </row>
        <row r="54">
          <cell r="B54" t="str">
            <v>未确认投资权益</v>
          </cell>
          <cell r="C54" t="str">
            <v>提取储备基金</v>
          </cell>
        </row>
        <row r="55">
          <cell r="B55" t="str">
            <v>未分配利润</v>
          </cell>
          <cell r="C55" t="str">
            <v>提取企业发展基金</v>
          </cell>
        </row>
        <row r="56">
          <cell r="B56" t="str">
            <v>利润分配</v>
          </cell>
          <cell r="C56" t="str">
            <v>利润分配</v>
          </cell>
        </row>
        <row r="57">
          <cell r="B57" t="str">
            <v>外币报表折算差额</v>
          </cell>
          <cell r="C57" t="str">
            <v>利润归还投资</v>
          </cell>
        </row>
        <row r="58">
          <cell r="B58" t="str">
            <v>主营业务收入</v>
          </cell>
          <cell r="C58" t="str">
            <v>应付优先股股利</v>
          </cell>
        </row>
        <row r="59">
          <cell r="B59" t="str">
            <v>主营业务成本</v>
          </cell>
          <cell r="C59" t="str">
            <v>提取任意盈余公积</v>
          </cell>
        </row>
        <row r="60">
          <cell r="B60" t="str">
            <v>主营业务税金及附加</v>
          </cell>
          <cell r="C60" t="str">
            <v>应付普通股股利</v>
          </cell>
        </row>
        <row r="61">
          <cell r="B61" t="str">
            <v>其他业务利润</v>
          </cell>
          <cell r="C61" t="str">
            <v>转作股本的普通股股利</v>
          </cell>
        </row>
        <row r="62">
          <cell r="B62" t="str">
            <v>营业费用</v>
          </cell>
          <cell r="C62" t="str">
            <v>未分配利润</v>
          </cell>
        </row>
        <row r="63">
          <cell r="B63" t="str">
            <v>管理费用</v>
          </cell>
          <cell r="C63" t="str">
            <v>少数股东损益</v>
          </cell>
        </row>
        <row r="64">
          <cell r="B64" t="str">
            <v>财务费用</v>
          </cell>
          <cell r="C64" t="str">
            <v>其他业务收入</v>
          </cell>
        </row>
        <row r="65">
          <cell r="B65" t="str">
            <v>投资收益</v>
          </cell>
          <cell r="C65" t="str">
            <v>其他业务支出</v>
          </cell>
        </row>
        <row r="66">
          <cell r="B66" t="str">
            <v>补贴收入</v>
          </cell>
        </row>
        <row r="67">
          <cell r="B67" t="str">
            <v>营业外收入</v>
          </cell>
        </row>
        <row r="68">
          <cell r="B68" t="str">
            <v>营业外支出</v>
          </cell>
        </row>
        <row r="69">
          <cell r="B69" t="str">
            <v>所得税</v>
          </cell>
        </row>
        <row r="70">
          <cell r="B70" t="str">
            <v>少数股东损益</v>
          </cell>
        </row>
        <row r="71">
          <cell r="B71" t="str">
            <v>未确认投资损失</v>
          </cell>
        </row>
        <row r="72">
          <cell r="B72" t="str">
            <v>当期少数股东损益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审表"/>
      <sheetName val="分析性测试"/>
      <sheetName val="财务分析"/>
      <sheetName val="财务分析(2)"/>
      <sheetName val="2003BS"/>
      <sheetName val="2003IS"/>
      <sheetName val="2003自动生成"/>
      <sheetName val="2003调整、重分类"/>
      <sheetName val="2004BS"/>
      <sheetName val="2004IS"/>
      <sheetName val="2004自动生成"/>
      <sheetName val="2004调整、重分类"/>
      <sheetName val="对比表"/>
      <sheetName val="货币资金"/>
      <sheetName val="短期投资"/>
      <sheetName val="应收票据"/>
      <sheetName val="应收股利"/>
      <sheetName val="应收利息"/>
      <sheetName val="应收帐款"/>
      <sheetName val="其他应收款"/>
      <sheetName val="预付帐款"/>
      <sheetName val="应收补贴及出口退税"/>
      <sheetName val="存货"/>
      <sheetName val="待摊费用"/>
      <sheetName val="一年内到期的长期债券投资"/>
      <sheetName val="其他流动资产"/>
      <sheetName val="内部往来"/>
      <sheetName val="长期投资"/>
      <sheetName val="长期股权投资"/>
      <sheetName val="长期债权投资"/>
      <sheetName val="拨付所属资金"/>
      <sheetName val="固定资产、折旧"/>
      <sheetName val="专项(在建)工程支出"/>
      <sheetName val="固定资产清理"/>
      <sheetName val="无形资产"/>
      <sheetName val="递延资产"/>
      <sheetName val="其他长期资产"/>
      <sheetName val="待处理财产损溢"/>
      <sheetName val="短期借款明细表"/>
      <sheetName val="应付票据"/>
      <sheetName val="应付帐款"/>
      <sheetName val="预收帐款"/>
      <sheetName val="未付利润或股利"/>
      <sheetName val="应交税金"/>
      <sheetName val="其他应交款"/>
      <sheetName val="其他应付款"/>
      <sheetName val="预提费用"/>
      <sheetName val="其他流动负债"/>
      <sheetName val="长期借款明细表"/>
      <sheetName val="长期(专项)应付款"/>
      <sheetName val="实收资本"/>
      <sheetName val="资本公积"/>
      <sheetName val="盈余公积"/>
      <sheetName val="主营业务收入"/>
      <sheetName val="主营业务成本"/>
      <sheetName val="主营业务税金及附加"/>
      <sheetName val="其他业务利润"/>
      <sheetName val="财务费用"/>
      <sheetName val="投资收益"/>
      <sheetName val="营业外收入"/>
      <sheetName val="营业外支出"/>
      <sheetName val="纳入合并报表全资子公司和控股公司"/>
      <sheetName val="承诺事项及或有负债"/>
      <sheetName val="现金1"/>
      <sheetName val="现金2"/>
      <sheetName val="报告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审表"/>
      <sheetName val="分析性测试"/>
      <sheetName val="财务分析"/>
      <sheetName val="财务分析(2)"/>
      <sheetName val="2003BS"/>
      <sheetName val="2003IS"/>
      <sheetName val="2003自动生成"/>
      <sheetName val="2003调整、重分类"/>
      <sheetName val="2004BS"/>
      <sheetName val="2004IS"/>
      <sheetName val="2004自动生成"/>
      <sheetName val="2004调整、重分类"/>
      <sheetName val="对比表"/>
      <sheetName val="货币资金"/>
      <sheetName val="短期投资"/>
      <sheetName val="应收票据"/>
      <sheetName val="应收股利"/>
      <sheetName val="应收利息"/>
      <sheetName val="应收帐款"/>
      <sheetName val="其他应收款"/>
      <sheetName val="预付帐款"/>
      <sheetName val="应收补贴及出口退税"/>
      <sheetName val="存货"/>
      <sheetName val="待摊费用"/>
      <sheetName val="一年内到期的长期债券投资"/>
      <sheetName val="其他流动资产"/>
      <sheetName val="内部往来"/>
      <sheetName val="长期投资"/>
      <sheetName val="长期股权投资"/>
      <sheetName val="长期债权投资"/>
      <sheetName val="拨付所属资金"/>
      <sheetName val="固定资产、折旧"/>
      <sheetName val="专项(在建)工程支出"/>
      <sheetName val="固定资产清理"/>
      <sheetName val="无形资产"/>
      <sheetName val="递延资产"/>
      <sheetName val="其他长期资产"/>
      <sheetName val="待处理财产损溢"/>
      <sheetName val="短期借款明细表"/>
      <sheetName val="应付票据"/>
      <sheetName val="应付帐款"/>
      <sheetName val="预收帐款"/>
      <sheetName val="未付利润或股利"/>
      <sheetName val="应交税金"/>
      <sheetName val="其他应交款"/>
      <sheetName val="其他应付款"/>
      <sheetName val="预提费用"/>
      <sheetName val="其他流动负债"/>
      <sheetName val="长期借款明细表"/>
      <sheetName val="长期(专项)应付款"/>
      <sheetName val="实收资本"/>
      <sheetName val="资本公积"/>
      <sheetName val="盈余公积"/>
      <sheetName val="主营业务收入"/>
      <sheetName val="主营业务成本"/>
      <sheetName val="主营业务税金及附加"/>
      <sheetName val="其他业务利润"/>
      <sheetName val="财务费用"/>
      <sheetName val="投资收益"/>
      <sheetName val="营业外收入"/>
      <sheetName val="营业外支出"/>
      <sheetName val="纳入合并报表全资子公司和控股公司"/>
      <sheetName val="承诺事项及或有负债"/>
      <sheetName val="现金1"/>
      <sheetName val="现金2"/>
      <sheetName val="报告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设备部房屋"/>
      <sheetName val="设备部构筑物"/>
      <sheetName val="Comparison"/>
      <sheetName val="2002-06NL"/>
      <sheetName val="2001-12NL"/>
      <sheetName val="2000-12NL"/>
      <sheetName val="1999-12NL"/>
      <sheetName val="Adjustment summary"/>
      <sheetName val="Unadjusted errors"/>
      <sheetName val="2002-06"/>
      <sheetName val="2001"/>
      <sheetName val="2000"/>
      <sheetName val="1999"/>
      <sheetName val="laroux"/>
      <sheetName val="目录"/>
      <sheetName val="法律及其他资料"/>
      <sheetName val="填报说明"/>
      <sheetName val="资负汇总"/>
      <sheetName val="利润表"/>
      <sheetName val="利润分配表"/>
      <sheetName val="现金流量表"/>
      <sheetName val="合并底稿"/>
      <sheetName val="现金"/>
      <sheetName val="银行存款"/>
      <sheetName val="银行余额调节表 "/>
      <sheetName val="其他货币资金"/>
      <sheetName val="短期投资-股票投资"/>
      <sheetName val="短期投资-债券投资"/>
      <sheetName val="短期投资-其他"/>
      <sheetName val="应收票据"/>
      <sheetName val="应收帐款"/>
      <sheetName val="应收股利"/>
      <sheetName val="应收利息"/>
      <sheetName val="预付帐款"/>
      <sheetName val="应收补贴款"/>
      <sheetName val="应收出口退税"/>
      <sheetName val="其他应收款"/>
      <sheetName val="存货"/>
      <sheetName val="存货调节表"/>
      <sheetName val="待摊费用变动表"/>
      <sheetName val="待处理资产净损失"/>
      <sheetName val="其他流动资产"/>
      <sheetName val="长期投资明细表"/>
      <sheetName val="长期股票投资"/>
      <sheetName val="长期债券投资"/>
      <sheetName val="长期股权投资"/>
      <sheetName val="长期投资差额"/>
      <sheetName val="固定资产变动表"/>
      <sheetName val="在建工程变动表"/>
      <sheetName val="无形资产变动"/>
      <sheetName val="长期待摊费用"/>
      <sheetName val="其他长期资产"/>
      <sheetName val="短期借款"/>
      <sheetName val="应付票据"/>
      <sheetName val="应付账款"/>
      <sheetName val="预收账款"/>
      <sheetName val="代销商品款"/>
      <sheetName val="其他应付款"/>
      <sheetName val="应付工资变动表"/>
      <sheetName val="应付福利费变动表"/>
      <sheetName val="应交税金变动表"/>
      <sheetName val="所得税调节表 "/>
      <sheetName val="递延税项"/>
      <sheetName val="应付股利"/>
      <sheetName val="应付利润"/>
      <sheetName val="其他应交款"/>
      <sheetName val="预提费用"/>
      <sheetName val="一年内到期的长期借款"/>
      <sheetName val="其他流动负债"/>
      <sheetName val="长期借款"/>
      <sheetName val="应付债券"/>
      <sheetName val="长期应付款及其他长期负债变动表"/>
      <sheetName val="递延税款贷项"/>
      <sheetName val="所有者权益"/>
      <sheetName val="营业收入-1"/>
      <sheetName val="营业收入-2"/>
      <sheetName val="制造费用"/>
      <sheetName val="主营业务税金及附加"/>
      <sheetName val="销售费用"/>
      <sheetName val="管理费用"/>
      <sheetName val="财务费用"/>
      <sheetName val="其他业务利润"/>
      <sheetName val="营业外收入"/>
      <sheetName val="投资收益"/>
      <sheetName val="以前年度调整"/>
      <sheetName val="资产减值"/>
      <sheetName val="承诺事项"/>
      <sheetName val="或有事项"/>
      <sheetName val="管理人员酬金"/>
      <sheetName val="关联方交易发生额"/>
      <sheetName val="关联方交易余额"/>
      <sheetName val="分部报告"/>
      <sheetName val="封面"/>
      <sheetName val="原材料"/>
      <sheetName val="在途物资"/>
      <sheetName val="在库低耗"/>
      <sheetName val="包装物"/>
      <sheetName val="委托加工"/>
      <sheetName val="产成品"/>
      <sheetName val="在产品"/>
      <sheetName val="分期收款发出商品"/>
      <sheetName val="在用低耗"/>
      <sheetName val="委托代销商品"/>
      <sheetName val="受托代销商品"/>
      <sheetName val="待摊费用"/>
      <sheetName val="一年长期债券"/>
      <sheetName val="其他债权投资"/>
      <sheetName val="固定资产汇总"/>
      <sheetName val="房屋"/>
      <sheetName val="房屋调查表"/>
      <sheetName val="威格斯-1租赁房(生产用）"/>
      <sheetName val="威格斯-2租赁房(非生产）"/>
      <sheetName val="构筑物"/>
      <sheetName val="管道和沟槽"/>
      <sheetName val="网络设备"/>
      <sheetName val="电子设备"/>
      <sheetName val="办公设备"/>
      <sheetName val="车辆"/>
      <sheetName val="车辆调查"/>
      <sheetName val="其他设备"/>
      <sheetName val="重点设备调查表"/>
      <sheetName val="在建管理调查"/>
      <sheetName val="统计调查"/>
      <sheetName val="单项调查"/>
      <sheetName val="工程物资"/>
      <sheetName val="在建土建"/>
      <sheetName val="在建构筑"/>
      <sheetName val="地下在建"/>
      <sheetName val="在建安装"/>
      <sheetName val="在建工程"/>
      <sheetName val="固资清理"/>
      <sheetName val="土地使用权"/>
      <sheetName val="其他无形"/>
      <sheetName val="开办费"/>
      <sheetName val="应付帐款"/>
      <sheetName val="预收帐款"/>
      <sheetName val="应付工资"/>
      <sheetName val="应付福利费"/>
      <sheetName val="一年内到期的长期债券"/>
      <sheetName val="住房周转金变动表"/>
      <sheetName val="营业收入-3"/>
      <sheetName val="营业成本"/>
      <sheetName val="关联方－1"/>
      <sheetName val="关联方－2"/>
      <sheetName val="关联方－3"/>
      <sheetName val="关联方－4"/>
      <sheetName val="关联方－5"/>
      <sheetName val="中资调查1"/>
      <sheetName val="中资调查2"/>
      <sheetName val="中资调查3"/>
      <sheetName val="中资调查4"/>
      <sheetName val="Adjustment_summary"/>
      <sheetName val="Unadjusted_errors"/>
      <sheetName val="银行余额调节表_"/>
      <sheetName val="所得税调节表_"/>
      <sheetName val="02-IAS-Conso"/>
      <sheetName val="IAS adj. entry"/>
      <sheetName val="02-PRC-Conso"/>
      <sheetName val="Cashflow-PRC"/>
      <sheetName val="Cashflow(PRC)-calculation"/>
      <sheetName val="consol adj."/>
      <sheetName val="consol adj. for ref."/>
      <sheetName val="PRC Adjusted"/>
      <sheetName val="01"/>
      <sheetName val="01adj"/>
      <sheetName val="02"/>
      <sheetName val="02adj"/>
      <sheetName val="03"/>
      <sheetName val="03adj"/>
      <sheetName val="04"/>
      <sheetName val="04adj"/>
      <sheetName val="05"/>
      <sheetName val="05adj"/>
      <sheetName val="06"/>
      <sheetName val="07"/>
      <sheetName val="08"/>
      <sheetName val="08adj"/>
      <sheetName val="09"/>
      <sheetName val="09adj"/>
      <sheetName val="10"/>
      <sheetName val="11"/>
      <sheetName val="11adj"/>
      <sheetName val="12"/>
      <sheetName val="12adj"/>
      <sheetName val="13"/>
      <sheetName val="13adj"/>
      <sheetName val="SUD"/>
      <sheetName val="资产负债表"/>
      <sheetName val="长期应付款"/>
      <sheetName val="主营业务收入明细表"/>
      <sheetName val="主营业务成本明细表"/>
      <sheetName val="报表附注"/>
      <sheetName val="报告表"/>
      <sheetName val="CRITERIA1"/>
      <sheetName val="CRITERIA2"/>
      <sheetName val="#REF"/>
      <sheetName val="A-15 所有权受限制的资产"/>
      <sheetName val="Validation source"/>
      <sheetName val="12月"/>
      <sheetName val="Name list"/>
      <sheetName val="AR-明细"/>
      <sheetName val="数据定义1"/>
      <sheetName val="销售指标表"/>
      <sheetName val="敏感参数"/>
      <sheetName val="分析"/>
      <sheetName val="投资估算表"/>
      <sheetName val="2.全案面积指标表"/>
      <sheetName val="XL4Poppy"/>
      <sheetName val="工资库"/>
      <sheetName val="A-21 所有权受限制的资产"/>
      <sheetName val="TB 1999-2000"/>
      <sheetName val="表21 净利润调节表"/>
      <sheetName val="Pile径1m･27"/>
      <sheetName val="DTCT"/>
      <sheetName val="非合并关联往来"/>
      <sheetName val="2003"/>
      <sheetName val="龚"/>
      <sheetName val="Namelist"/>
      <sheetName val="单位名称"/>
      <sheetName val="CF2 Per book"/>
      <sheetName val="Lead"/>
      <sheetName val="应收款-变频"/>
      <sheetName val="合同信息-节能"/>
      <sheetName val="三月"/>
      <sheetName val="source"/>
      <sheetName val="数字视频并帐"/>
      <sheetName val="RP 25-1主营业务成本变动及明细"/>
      <sheetName val="Collateral"/>
      <sheetName val="Disposition"/>
      <sheetName val="调整分录"/>
      <sheetName val="CF3 Per book "/>
      <sheetName val="CF1 Per book"/>
      <sheetName val="1果汁集团"/>
      <sheetName val="2顺义"/>
      <sheetName val="15河北"/>
      <sheetName val="30保定销售分公司"/>
      <sheetName val="20河北北京分公司"/>
      <sheetName val="33密云销售分公司"/>
      <sheetName val="平谷销售分公司"/>
      <sheetName val="31朝阳销售分公司"/>
      <sheetName val="9上海"/>
      <sheetName val="12成都"/>
      <sheetName val="5莱芜"/>
      <sheetName val="32肥城销售分公司"/>
      <sheetName val="10九江"/>
      <sheetName val="18黄冈"/>
      <sheetName val="25黄冈宜昌分公司"/>
      <sheetName val="23黄冈怀化分公司"/>
      <sheetName val="24黄冈砀山分公司"/>
      <sheetName val="27黄冈万荣分公司"/>
      <sheetName val="26黄冈万州分公司"/>
      <sheetName val="7咸阳"/>
      <sheetName val="29新疆"/>
      <sheetName val="4怀柔"/>
      <sheetName val="6开封"/>
      <sheetName val="28双城"/>
      <sheetName val="8盐城"/>
      <sheetName val="11齐齐哈尔"/>
      <sheetName val="21舒兰"/>
      <sheetName val="19锦州"/>
      <sheetName val="13江西南丰"/>
      <sheetName val="17广西桂林"/>
      <sheetName val="14山西右玉"/>
      <sheetName val="34桐城"/>
      <sheetName val="16乐陵"/>
      <sheetName val="22泰安"/>
      <sheetName val="平邑工厂"/>
      <sheetName val="3北京销售中心"/>
      <sheetName val="结算中心"/>
      <sheetName val="广东惠州"/>
      <sheetName val="钟祥"/>
      <sheetName val="黄冈销售中心"/>
      <sheetName val="Sheet1"/>
      <sheetName val="_x0000__x0000__x0000__x0000__x0000__x0000__x0000__x0000_"/>
      <sheetName val="Repayment Summary"/>
      <sheetName val="PRC GAAP"/>
      <sheetName val="FGmove_P"/>
      <sheetName val="Currency"/>
      <sheetName val="DropDown"/>
      <sheetName val="Non-Statistical Sampling"/>
      <sheetName val="DLCD"/>
      <sheetName val="Analytics Summary"/>
      <sheetName val="项目"/>
      <sheetName val="选择报表"/>
      <sheetName val="资料"/>
      <sheetName val="production cost-pbc"/>
      <sheetName val="Original"/>
      <sheetName val="Accept Reject-已结算未完工账龄"/>
      <sheetName val="Non-Statistical Sampling Master"/>
      <sheetName val="Two Step Revenue Testing Master"/>
      <sheetName val="Global Data"/>
      <sheetName val="科目汇总表"/>
      <sheetName val="Customer Name"/>
      <sheetName val="F-B"/>
      <sheetName val="F-B-21"/>
      <sheetName val="F-B-3"/>
      <sheetName val="F-B-4"/>
      <sheetName val="CF2 Adjusted"/>
      <sheetName val="1122应收账款"/>
      <sheetName val="往来账目"/>
      <sheetName val="1221其他应收款-1"/>
      <sheetName val="各家往来会计需要填数"/>
      <sheetName val="P&amp;L"/>
      <sheetName val="SFS(BUDGET)"/>
      <sheetName val="Contents"/>
      <sheetName val="SFS(LYR_ACTUAL)"/>
      <sheetName val="dpA"/>
      <sheetName val="AIO"/>
      <sheetName val="MD&amp;A Links"/>
      <sheetName val="201201"/>
      <sheetName val="201202"/>
      <sheetName val="201203"/>
      <sheetName val="Assumptions"/>
      <sheetName val="CAPEX(M)"/>
      <sheetName val="index"/>
      <sheetName val="盈余公积"/>
      <sheetName val="_x005f_x0000__x005f_x0000__x005f_x0000__x005f_x0000__x0"/>
      <sheetName val="ASSETS-BBM"/>
      <sheetName val="Spreading"/>
      <sheetName val="ref"/>
      <sheetName val="QMCT"/>
      <sheetName val="Contacts"/>
      <sheetName val="W"/>
      <sheetName val="客户资源"/>
      <sheetName val="汇总"/>
      <sheetName val="Investment Property"/>
      <sheetName val="面积指标"/>
      <sheetName val="_x005f_x005f_x005f_x0000__x005f_x005f_x005f_x0000__x005"/>
      <sheetName val="_x005f_x005f_x005f_x005f_x005f_x005f_x005f_x0000__x005f"/>
      <sheetName val="_x005f_x005f_x005f_x005f_x005f_x005f_x005f_x005f_x005f_x005f_"/>
      <sheetName val="_x0000__x0000__x0000__x0000__x0"/>
      <sheetName val="_x005f_x0000__x005f_x0000__x005"/>
      <sheetName val="base"/>
      <sheetName val="5201.2004"/>
      <sheetName val="CRA-Detail"/>
      <sheetName val="RGDP"/>
      <sheetName val="科目余额表"/>
      <sheetName val="敏感详细分析"/>
      <sheetName val="Chart of Account"/>
      <sheetName val="FX"/>
      <sheetName val="_x005f_x005f_x005f_x0000__x005f"/>
      <sheetName val="_x005f_x005f_x005f_x005f_"/>
      <sheetName val="_x0000__x0000__x005"/>
      <sheetName val="_x005f_x0000__x005f"/>
      <sheetName val="_x005f_x005f_"/>
      <sheetName val="Sheet2"/>
      <sheetName val="索引"/>
      <sheetName val="工时统计"/>
      <sheetName val="敏感性"/>
      <sheetName val="设备部房屋建筑物清查评估明细表(提交版）"/>
      <sheetName val="各明细部门表"/>
      <sheetName val="天翼标准"/>
      <sheetName val="B"/>
      <sheetName val="StdCost"/>
      <sheetName val="滞销品库存"/>
      <sheetName val="AdaytumNew"/>
      <sheetName val="Sheet6"/>
      <sheetName val="Payroll Data"/>
      <sheetName val="Sales Data"/>
      <sheetName val="Stores Data"/>
      <sheetName val="损益表"/>
      <sheetName val="预算执行情况"/>
      <sheetName val="费用明细分单位"/>
      <sheetName val="费用明细表汇总"/>
      <sheetName val="资产负债表预算"/>
      <sheetName val="Ctrls"/>
      <sheetName val="06年实际"/>
      <sheetName val="07年全年计划"/>
      <sheetName val="total inventory"/>
      <sheetName val="prod.inventory"/>
      <sheetName val="Romford Market"/>
      <sheetName val="明细帐查询"/>
      <sheetName val="02年1-2月营业费用部门明细"/>
      <sheetName val="TCKS"/>
      <sheetName val="KKKKKKKK"/>
      <sheetName val="_x005f_x005f_x005f_x005f_x005f_x005f_x005f_x005f_"/>
      <sheetName val="表三甲"/>
      <sheetName val="报表项目名称序列"/>
      <sheetName val="现金流量表（底稿）"/>
      <sheetName val="Parameters"/>
      <sheetName val="UFPrn20021113090847"/>
      <sheetName val="关联交易-存款"/>
      <sheetName val="4月回款"/>
      <sheetName val="4月销售"/>
      <sheetName val="E1020"/>
      <sheetName val="G102"/>
      <sheetName val="T6"/>
      <sheetName val="TB-A"/>
      <sheetName val="account"/>
      <sheetName val="BS3"/>
      <sheetName val="A"/>
      <sheetName val="3月回款"/>
      <sheetName val="3月销售"/>
      <sheetName val="DATA"/>
      <sheetName val="BOX SUM"/>
      <sheetName val="FIN GOOD"/>
      <sheetName val="I101"/>
      <sheetName val="M1-资产负债表"/>
      <sheetName val="M7-经济增加值"/>
      <sheetName val="S2-人工成本表"/>
      <sheetName val="nada"/>
      <sheetName val="F101"/>
      <sheetName val="宣1"/>
      <sheetName val="Summary"/>
      <sheetName val="ARP-U501"/>
      <sheetName val="首表"/>
      <sheetName val="合并报表（调整后草稿）II"/>
      <sheetName val="E100"/>
      <sheetName val="N100"/>
      <sheetName val="企业表一"/>
      <sheetName val="M-5C"/>
      <sheetName val="M-5A"/>
      <sheetName val="METHANOL"/>
      <sheetName val="DSCR"/>
      <sheetName val="OPSRESULTS"/>
      <sheetName val="DEBT"/>
      <sheetName val="PARAMETER"/>
      <sheetName val="投入产出汇总"/>
      <sheetName val="指标"/>
      <sheetName val="总部调整"/>
      <sheetName val="汇总抵消"/>
      <sheetName val="离石试算"/>
      <sheetName val="E501-ReviewCreditNoteResult"/>
      <sheetName val="accounting"/>
      <sheetName val="Calculations"/>
      <sheetName val="COA"/>
      <sheetName val="CA_new"/>
      <sheetName val="T  B"/>
      <sheetName val="ProductCode"/>
      <sheetName val="固定资产清单"/>
      <sheetName val="Summry Prod"/>
      <sheetName val="Info div"/>
      <sheetName val="E101"/>
      <sheetName val="以前年度损益调整"/>
      <sheetName val="calculos"/>
      <sheetName val="INPUTS"/>
      <sheetName val="impuestos trim"/>
      <sheetName val="ARP-P101"/>
      <sheetName val="AP1998KX(estimated)"/>
      <sheetName val="LinkData"/>
      <sheetName val="SUDAREA"/>
      <sheetName val="中山低值"/>
      <sheetName val="4-货币资金-现金"/>
      <sheetName val="Part_Datum"/>
      <sheetName val="select case"/>
      <sheetName val="报表项目"/>
      <sheetName val="生产成本账"/>
      <sheetName val="_x0000__x005f"/>
      <sheetName val="JE"/>
      <sheetName val="_"/>
    </sheetNames>
    <sheetDataSet>
      <sheetData sheetId="0" refreshError="1">
        <row r="5">
          <cell r="C5" t="str">
            <v>1#检修综合办公楼</v>
          </cell>
          <cell r="D5">
            <v>32523</v>
          </cell>
          <cell r="E5" t="str">
            <v>砖混</v>
          </cell>
          <cell r="F5">
            <v>3</v>
          </cell>
          <cell r="G5">
            <v>3.3</v>
          </cell>
          <cell r="H5">
            <v>1124.04</v>
          </cell>
          <cell r="I5">
            <v>0</v>
          </cell>
          <cell r="J5">
            <v>1085820</v>
          </cell>
          <cell r="K5">
            <v>-362321.11</v>
          </cell>
          <cell r="L5">
            <v>0</v>
          </cell>
          <cell r="M5">
            <v>0</v>
          </cell>
          <cell r="N5">
            <v>10.5</v>
          </cell>
          <cell r="O5">
            <v>40</v>
          </cell>
          <cell r="P5">
            <v>0</v>
          </cell>
          <cell r="Q5">
            <v>0</v>
          </cell>
          <cell r="R5">
            <v>875</v>
          </cell>
          <cell r="S5">
            <v>959.7</v>
          </cell>
          <cell r="T5">
            <v>1078741.1880000001</v>
          </cell>
          <cell r="U5">
            <v>74</v>
          </cell>
          <cell r="V5">
            <v>798268</v>
          </cell>
        </row>
        <row r="6">
          <cell r="C6" t="str">
            <v>1#检修洗衣房</v>
          </cell>
          <cell r="D6">
            <v>32523</v>
          </cell>
          <cell r="E6" t="str">
            <v>砖混</v>
          </cell>
          <cell r="F6">
            <v>1</v>
          </cell>
          <cell r="G6">
            <v>3.3</v>
          </cell>
          <cell r="H6">
            <v>62.13</v>
          </cell>
          <cell r="I6">
            <v>0</v>
          </cell>
          <cell r="J6">
            <v>60017</v>
          </cell>
          <cell r="K6">
            <v>60017</v>
          </cell>
          <cell r="L6">
            <v>0</v>
          </cell>
          <cell r="M6">
            <v>0</v>
          </cell>
          <cell r="N6">
            <v>10.5</v>
          </cell>
          <cell r="O6">
            <v>40</v>
          </cell>
          <cell r="P6">
            <v>0</v>
          </cell>
          <cell r="Q6">
            <v>0</v>
          </cell>
          <cell r="R6">
            <v>850</v>
          </cell>
          <cell r="S6">
            <v>905.93000000000006</v>
          </cell>
          <cell r="T6">
            <v>56285.430900000007</v>
          </cell>
          <cell r="U6">
            <v>74</v>
          </cell>
          <cell r="V6">
            <v>41651</v>
          </cell>
        </row>
        <row r="7">
          <cell r="C7" t="str">
            <v>1#检修站浴室</v>
          </cell>
          <cell r="D7">
            <v>32523</v>
          </cell>
          <cell r="E7" t="str">
            <v>砖混</v>
          </cell>
          <cell r="F7">
            <v>2</v>
          </cell>
          <cell r="G7">
            <v>3</v>
          </cell>
          <cell r="H7">
            <v>578.16</v>
          </cell>
          <cell r="I7">
            <v>0</v>
          </cell>
          <cell r="J7">
            <v>558501</v>
          </cell>
          <cell r="K7">
            <v>558501</v>
          </cell>
          <cell r="L7">
            <v>0</v>
          </cell>
          <cell r="M7">
            <v>0</v>
          </cell>
          <cell r="N7">
            <v>10.5</v>
          </cell>
          <cell r="O7">
            <v>40</v>
          </cell>
          <cell r="P7">
            <v>0</v>
          </cell>
          <cell r="Q7">
            <v>0</v>
          </cell>
          <cell r="R7">
            <v>1530</v>
          </cell>
          <cell r="S7">
            <v>1678.104</v>
          </cell>
          <cell r="T7">
            <v>970212.60863999999</v>
          </cell>
          <cell r="U7">
            <v>74</v>
          </cell>
          <cell r="V7">
            <v>717957</v>
          </cell>
        </row>
        <row r="8">
          <cell r="C8" t="str">
            <v>1#检修加压水泵房</v>
          </cell>
          <cell r="D8">
            <v>32523</v>
          </cell>
          <cell r="E8" t="str">
            <v>砖混</v>
          </cell>
          <cell r="F8">
            <v>1</v>
          </cell>
          <cell r="G8">
            <v>3</v>
          </cell>
          <cell r="H8">
            <v>27.09</v>
          </cell>
          <cell r="I8">
            <v>0</v>
          </cell>
          <cell r="J8">
            <v>26169</v>
          </cell>
          <cell r="K8">
            <v>26169</v>
          </cell>
          <cell r="L8">
            <v>0</v>
          </cell>
          <cell r="M8">
            <v>0</v>
          </cell>
          <cell r="N8">
            <v>10.5</v>
          </cell>
          <cell r="O8">
            <v>40</v>
          </cell>
          <cell r="P8">
            <v>0</v>
          </cell>
          <cell r="Q8">
            <v>0</v>
          </cell>
          <cell r="R8">
            <v>1320</v>
          </cell>
          <cell r="S8">
            <v>1406.856</v>
          </cell>
          <cell r="T8">
            <v>38111.729039999998</v>
          </cell>
          <cell r="U8">
            <v>74</v>
          </cell>
          <cell r="V8">
            <v>28203</v>
          </cell>
        </row>
        <row r="9">
          <cell r="C9" t="str">
            <v>1#检修自行车棚</v>
          </cell>
          <cell r="D9">
            <v>32523</v>
          </cell>
          <cell r="E9" t="str">
            <v>砖混</v>
          </cell>
          <cell r="F9">
            <v>1</v>
          </cell>
          <cell r="G9">
            <v>3</v>
          </cell>
          <cell r="H9">
            <v>91.8</v>
          </cell>
          <cell r="I9">
            <v>0</v>
          </cell>
          <cell r="J9">
            <v>88679</v>
          </cell>
          <cell r="K9">
            <v>88679</v>
          </cell>
          <cell r="L9">
            <v>0</v>
          </cell>
          <cell r="M9">
            <v>0</v>
          </cell>
          <cell r="N9">
            <v>10.5</v>
          </cell>
          <cell r="O9">
            <v>15</v>
          </cell>
          <cell r="P9">
            <v>0</v>
          </cell>
          <cell r="Q9">
            <v>0</v>
          </cell>
          <cell r="R9">
            <v>600</v>
          </cell>
          <cell r="S9">
            <v>639.48</v>
          </cell>
          <cell r="T9">
            <v>58704.264000000003</v>
          </cell>
          <cell r="U9">
            <v>30</v>
          </cell>
          <cell r="V9">
            <v>17611</v>
          </cell>
        </row>
        <row r="10">
          <cell r="C10" t="str">
            <v>1#检修站食堂</v>
          </cell>
          <cell r="D10">
            <v>32523</v>
          </cell>
          <cell r="E10" t="str">
            <v>砖混</v>
          </cell>
          <cell r="F10">
            <v>2</v>
          </cell>
          <cell r="G10">
            <v>3</v>
          </cell>
          <cell r="H10">
            <v>713.92</v>
          </cell>
          <cell r="I10">
            <v>0</v>
          </cell>
          <cell r="J10">
            <v>689645</v>
          </cell>
          <cell r="K10">
            <v>689645</v>
          </cell>
          <cell r="L10">
            <v>0</v>
          </cell>
          <cell r="M10">
            <v>0</v>
          </cell>
          <cell r="N10">
            <v>10.5</v>
          </cell>
          <cell r="O10">
            <v>40</v>
          </cell>
          <cell r="P10">
            <v>0</v>
          </cell>
          <cell r="Q10">
            <v>0</v>
          </cell>
          <cell r="R10">
            <v>930</v>
          </cell>
          <cell r="S10">
            <v>1020.024</v>
          </cell>
          <cell r="T10">
            <v>728215.53408000001</v>
          </cell>
          <cell r="U10">
            <v>74</v>
          </cell>
          <cell r="V10">
            <v>538879</v>
          </cell>
        </row>
        <row r="11">
          <cell r="C11" t="str">
            <v>1#检修工具间</v>
          </cell>
          <cell r="D11">
            <v>32523</v>
          </cell>
          <cell r="E11" t="str">
            <v>砖混</v>
          </cell>
          <cell r="F11">
            <v>1</v>
          </cell>
          <cell r="G11">
            <v>3</v>
          </cell>
          <cell r="H11">
            <v>335.73</v>
          </cell>
          <cell r="I11">
            <v>0</v>
          </cell>
          <cell r="J11">
            <v>324314</v>
          </cell>
          <cell r="K11">
            <v>324314</v>
          </cell>
          <cell r="L11">
            <v>0</v>
          </cell>
          <cell r="M11">
            <v>0</v>
          </cell>
          <cell r="N11">
            <v>10.5</v>
          </cell>
          <cell r="O11">
            <v>40</v>
          </cell>
          <cell r="P11">
            <v>0</v>
          </cell>
          <cell r="Q11">
            <v>0</v>
          </cell>
          <cell r="R11">
            <v>680</v>
          </cell>
          <cell r="S11">
            <v>724.74400000000003</v>
          </cell>
          <cell r="T11">
            <v>243318.30312000003</v>
          </cell>
          <cell r="U11">
            <v>74</v>
          </cell>
          <cell r="V11">
            <v>180056</v>
          </cell>
        </row>
        <row r="12">
          <cell r="C12" t="str">
            <v>1#检修值班室</v>
          </cell>
          <cell r="D12">
            <v>32523</v>
          </cell>
          <cell r="E12" t="str">
            <v>砖混</v>
          </cell>
          <cell r="F12">
            <v>1</v>
          </cell>
          <cell r="G12">
            <v>3</v>
          </cell>
          <cell r="H12">
            <v>22.05</v>
          </cell>
          <cell r="I12">
            <v>0</v>
          </cell>
          <cell r="J12">
            <v>21300</v>
          </cell>
          <cell r="K12">
            <v>21300</v>
          </cell>
          <cell r="L12">
            <v>0</v>
          </cell>
          <cell r="M12">
            <v>0</v>
          </cell>
          <cell r="N12">
            <v>10.5</v>
          </cell>
          <cell r="O12">
            <v>40</v>
          </cell>
          <cell r="P12">
            <v>0</v>
          </cell>
          <cell r="Q12">
            <v>0</v>
          </cell>
          <cell r="R12">
            <v>850</v>
          </cell>
          <cell r="S12">
            <v>905.93000000000006</v>
          </cell>
          <cell r="T12">
            <v>19975.756500000003</v>
          </cell>
          <cell r="U12">
            <v>74</v>
          </cell>
          <cell r="V12">
            <v>14782</v>
          </cell>
        </row>
        <row r="13">
          <cell r="C13" t="str">
            <v>1#检修夜班餐厅</v>
          </cell>
          <cell r="D13">
            <v>32523</v>
          </cell>
          <cell r="E13" t="str">
            <v>砖混</v>
          </cell>
          <cell r="F13">
            <v>1</v>
          </cell>
          <cell r="G13">
            <v>3</v>
          </cell>
          <cell r="H13">
            <v>68.59</v>
          </cell>
          <cell r="I13">
            <v>0</v>
          </cell>
          <cell r="J13">
            <v>66258</v>
          </cell>
          <cell r="K13">
            <v>66258</v>
          </cell>
          <cell r="L13">
            <v>0</v>
          </cell>
          <cell r="M13">
            <v>0</v>
          </cell>
          <cell r="N13">
            <v>10.5</v>
          </cell>
          <cell r="O13">
            <v>40</v>
          </cell>
          <cell r="P13">
            <v>0</v>
          </cell>
          <cell r="Q13">
            <v>0</v>
          </cell>
          <cell r="R13">
            <v>880</v>
          </cell>
          <cell r="S13">
            <v>937.90400000000011</v>
          </cell>
          <cell r="T13">
            <v>64330.835360000012</v>
          </cell>
          <cell r="U13">
            <v>74</v>
          </cell>
          <cell r="V13">
            <v>47605</v>
          </cell>
        </row>
        <row r="14">
          <cell r="C14" t="str">
            <v>2#检修主体大楼</v>
          </cell>
          <cell r="D14">
            <v>32523</v>
          </cell>
          <cell r="E14" t="str">
            <v>钢砼</v>
          </cell>
          <cell r="F14">
            <v>2</v>
          </cell>
          <cell r="G14">
            <v>3.3</v>
          </cell>
          <cell r="H14">
            <v>2685</v>
          </cell>
          <cell r="I14">
            <v>0</v>
          </cell>
          <cell r="J14">
            <v>4887310</v>
          </cell>
          <cell r="K14">
            <v>2464087.0499999998</v>
          </cell>
          <cell r="L14">
            <v>0</v>
          </cell>
          <cell r="M14">
            <v>0</v>
          </cell>
          <cell r="N14">
            <v>10.5</v>
          </cell>
          <cell r="O14">
            <v>55</v>
          </cell>
          <cell r="P14">
            <v>0</v>
          </cell>
          <cell r="Q14">
            <v>0</v>
          </cell>
          <cell r="R14">
            <v>1072</v>
          </cell>
          <cell r="S14">
            <v>1175.7696000000001</v>
          </cell>
          <cell r="T14">
            <v>3156941.3760000002</v>
          </cell>
          <cell r="U14">
            <v>81</v>
          </cell>
          <cell r="V14">
            <v>2557123</v>
          </cell>
        </row>
        <row r="15">
          <cell r="C15" t="str">
            <v>2#检修调度室</v>
          </cell>
          <cell r="D15">
            <v>32523</v>
          </cell>
          <cell r="E15" t="str">
            <v>砖混</v>
          </cell>
          <cell r="F15">
            <v>1</v>
          </cell>
          <cell r="G15">
            <v>3.3</v>
          </cell>
          <cell r="H15">
            <v>20</v>
          </cell>
          <cell r="I15">
            <v>0</v>
          </cell>
          <cell r="J15">
            <v>66300</v>
          </cell>
          <cell r="K15">
            <v>33427.18</v>
          </cell>
          <cell r="L15">
            <v>0</v>
          </cell>
          <cell r="M15">
            <v>0</v>
          </cell>
          <cell r="N15">
            <v>10.5</v>
          </cell>
          <cell r="O15">
            <v>40</v>
          </cell>
          <cell r="P15">
            <v>0</v>
          </cell>
          <cell r="Q15">
            <v>0</v>
          </cell>
          <cell r="R15">
            <v>1150</v>
          </cell>
          <cell r="S15">
            <v>1225.67</v>
          </cell>
          <cell r="T15">
            <v>24513.4</v>
          </cell>
          <cell r="U15">
            <v>74</v>
          </cell>
          <cell r="V15">
            <v>18140</v>
          </cell>
        </row>
        <row r="16">
          <cell r="C16" t="str">
            <v>2#检修泵房</v>
          </cell>
          <cell r="D16">
            <v>32523</v>
          </cell>
          <cell r="E16" t="str">
            <v>钢砼</v>
          </cell>
          <cell r="F16">
            <v>2</v>
          </cell>
          <cell r="G16">
            <v>4.5</v>
          </cell>
          <cell r="H16">
            <v>378</v>
          </cell>
          <cell r="I16">
            <v>0</v>
          </cell>
          <cell r="J16">
            <v>132600</v>
          </cell>
          <cell r="K16">
            <v>66854.350000000006</v>
          </cell>
          <cell r="L16">
            <v>0</v>
          </cell>
          <cell r="M16">
            <v>0</v>
          </cell>
          <cell r="N16">
            <v>10.5</v>
          </cell>
          <cell r="O16">
            <v>50</v>
          </cell>
          <cell r="P16">
            <v>0</v>
          </cell>
          <cell r="Q16">
            <v>0</v>
          </cell>
          <cell r="R16">
            <v>1310</v>
          </cell>
          <cell r="S16">
            <v>1396.1980000000001</v>
          </cell>
          <cell r="T16">
            <v>527762.84400000004</v>
          </cell>
          <cell r="U16">
            <v>79</v>
          </cell>
          <cell r="V16">
            <v>416933</v>
          </cell>
        </row>
        <row r="17">
          <cell r="C17" t="str">
            <v>2#检修车棚</v>
          </cell>
          <cell r="D17">
            <v>32523</v>
          </cell>
          <cell r="E17" t="str">
            <v>轻钢</v>
          </cell>
          <cell r="F17">
            <v>1</v>
          </cell>
          <cell r="G17">
            <v>3</v>
          </cell>
          <cell r="H17">
            <v>148.76</v>
          </cell>
          <cell r="I17">
            <v>0</v>
          </cell>
          <cell r="J17">
            <v>20205</v>
          </cell>
          <cell r="K17">
            <v>10186.950000000001</v>
          </cell>
          <cell r="L17">
            <v>0</v>
          </cell>
          <cell r="M17">
            <v>0</v>
          </cell>
          <cell r="N17">
            <v>10.5</v>
          </cell>
          <cell r="O17">
            <v>15</v>
          </cell>
          <cell r="P17">
            <v>0</v>
          </cell>
          <cell r="Q17">
            <v>0</v>
          </cell>
          <cell r="R17">
            <v>280</v>
          </cell>
          <cell r="S17">
            <v>298.42400000000004</v>
          </cell>
          <cell r="T17">
            <v>44393.554240000005</v>
          </cell>
          <cell r="U17">
            <v>30</v>
          </cell>
          <cell r="V17">
            <v>13318</v>
          </cell>
        </row>
        <row r="18">
          <cell r="C18" t="str">
            <v>2#变电所</v>
          </cell>
          <cell r="D18">
            <v>32523</v>
          </cell>
          <cell r="E18" t="str">
            <v>钢砼</v>
          </cell>
          <cell r="F18">
            <v>1</v>
          </cell>
          <cell r="G18">
            <v>3.3</v>
          </cell>
          <cell r="H18">
            <v>70</v>
          </cell>
          <cell r="I18">
            <v>0</v>
          </cell>
          <cell r="J18">
            <v>92820</v>
          </cell>
          <cell r="K18">
            <v>36688.83</v>
          </cell>
          <cell r="L18">
            <v>0</v>
          </cell>
          <cell r="M18">
            <v>0</v>
          </cell>
          <cell r="N18">
            <v>10.5</v>
          </cell>
          <cell r="O18">
            <v>40</v>
          </cell>
          <cell r="P18">
            <v>0</v>
          </cell>
          <cell r="Q18">
            <v>0</v>
          </cell>
          <cell r="R18">
            <v>880</v>
          </cell>
          <cell r="S18">
            <v>937.90400000000011</v>
          </cell>
          <cell r="T18">
            <v>65653.280000000013</v>
          </cell>
          <cell r="U18">
            <v>74</v>
          </cell>
          <cell r="V18">
            <v>48583</v>
          </cell>
        </row>
        <row r="19">
          <cell r="C19" t="str">
            <v>2#检修煤气站</v>
          </cell>
          <cell r="D19">
            <v>32523</v>
          </cell>
          <cell r="E19" t="str">
            <v>钢砼</v>
          </cell>
          <cell r="F19">
            <v>1</v>
          </cell>
          <cell r="G19">
            <v>3</v>
          </cell>
          <cell r="H19">
            <v>12</v>
          </cell>
          <cell r="I19">
            <v>0</v>
          </cell>
          <cell r="J19">
            <v>26520</v>
          </cell>
          <cell r="K19">
            <v>13370.87</v>
          </cell>
          <cell r="L19">
            <v>0</v>
          </cell>
          <cell r="M19">
            <v>0</v>
          </cell>
          <cell r="N19">
            <v>10.5</v>
          </cell>
          <cell r="O19">
            <v>50</v>
          </cell>
          <cell r="P19">
            <v>0</v>
          </cell>
          <cell r="Q19">
            <v>0</v>
          </cell>
          <cell r="R19">
            <v>1250</v>
          </cell>
          <cell r="S19">
            <v>1332.25</v>
          </cell>
          <cell r="T19">
            <v>15987</v>
          </cell>
          <cell r="U19">
            <v>79</v>
          </cell>
          <cell r="V19">
            <v>12630</v>
          </cell>
        </row>
        <row r="20">
          <cell r="C20" t="str">
            <v>3#检修综合办公楼</v>
          </cell>
          <cell r="D20">
            <v>32523</v>
          </cell>
          <cell r="E20" t="str">
            <v>砖混</v>
          </cell>
          <cell r="F20">
            <v>3</v>
          </cell>
          <cell r="G20">
            <v>3.3</v>
          </cell>
          <cell r="H20">
            <v>1171.25</v>
          </cell>
          <cell r="I20">
            <v>0</v>
          </cell>
          <cell r="J20">
            <v>2652000</v>
          </cell>
          <cell r="K20">
            <v>1337087.04</v>
          </cell>
          <cell r="L20">
            <v>0</v>
          </cell>
          <cell r="M20">
            <v>0</v>
          </cell>
          <cell r="N20">
            <v>10.5</v>
          </cell>
          <cell r="O20">
            <v>40</v>
          </cell>
          <cell r="P20">
            <v>0</v>
          </cell>
          <cell r="Q20">
            <v>0</v>
          </cell>
          <cell r="R20">
            <v>1072</v>
          </cell>
          <cell r="S20">
            <v>1175.7696000000001</v>
          </cell>
          <cell r="T20">
            <v>1377120.1440000001</v>
          </cell>
          <cell r="U20">
            <v>74</v>
          </cell>
          <cell r="V20">
            <v>1019069</v>
          </cell>
        </row>
        <row r="21">
          <cell r="C21" t="str">
            <v>3#检修站食堂</v>
          </cell>
          <cell r="D21">
            <v>32523</v>
          </cell>
          <cell r="E21" t="str">
            <v>砖混</v>
          </cell>
          <cell r="F21">
            <v>1</v>
          </cell>
          <cell r="G21">
            <v>4.5</v>
          </cell>
          <cell r="H21">
            <v>869.91</v>
          </cell>
          <cell r="I21">
            <v>0</v>
          </cell>
          <cell r="J21">
            <v>915973</v>
          </cell>
          <cell r="K21">
            <v>461815.84</v>
          </cell>
          <cell r="L21">
            <v>0</v>
          </cell>
          <cell r="M21">
            <v>0</v>
          </cell>
          <cell r="N21">
            <v>10.5</v>
          </cell>
          <cell r="O21">
            <v>40</v>
          </cell>
          <cell r="P21">
            <v>0</v>
          </cell>
          <cell r="Q21">
            <v>0</v>
          </cell>
          <cell r="R21">
            <v>930</v>
          </cell>
          <cell r="S21">
            <v>1020.024</v>
          </cell>
          <cell r="T21">
            <v>887329.07783999993</v>
          </cell>
          <cell r="U21">
            <v>74</v>
          </cell>
          <cell r="V21">
            <v>656624</v>
          </cell>
        </row>
        <row r="22">
          <cell r="C22" t="str">
            <v>3#检修站浴室</v>
          </cell>
          <cell r="D22">
            <v>32523</v>
          </cell>
          <cell r="E22" t="str">
            <v>钢砼</v>
          </cell>
          <cell r="F22">
            <v>1</v>
          </cell>
          <cell r="G22">
            <v>4.5</v>
          </cell>
          <cell r="H22">
            <v>1068.6600000000001</v>
          </cell>
          <cell r="I22">
            <v>0</v>
          </cell>
          <cell r="J22">
            <v>1199404</v>
          </cell>
          <cell r="K22">
            <v>604716.27</v>
          </cell>
          <cell r="L22">
            <v>0</v>
          </cell>
          <cell r="M22">
            <v>0</v>
          </cell>
          <cell r="N22">
            <v>10.5</v>
          </cell>
          <cell r="O22">
            <v>50</v>
          </cell>
          <cell r="P22">
            <v>0</v>
          </cell>
          <cell r="Q22">
            <v>0</v>
          </cell>
          <cell r="R22">
            <v>1530</v>
          </cell>
          <cell r="S22">
            <v>1678.104</v>
          </cell>
          <cell r="T22">
            <v>1793322.6206400001</v>
          </cell>
          <cell r="U22">
            <v>79</v>
          </cell>
          <cell r="V22">
            <v>1416725</v>
          </cell>
        </row>
        <row r="23">
          <cell r="C23" t="str">
            <v>3#检修自行车棚</v>
          </cell>
          <cell r="D23">
            <v>32523</v>
          </cell>
          <cell r="E23" t="str">
            <v>轻钢</v>
          </cell>
          <cell r="F23">
            <v>1</v>
          </cell>
          <cell r="G23">
            <v>2.5</v>
          </cell>
          <cell r="H23">
            <v>667.59</v>
          </cell>
          <cell r="I23">
            <v>0</v>
          </cell>
          <cell r="J23">
            <v>15454</v>
          </cell>
          <cell r="K23">
            <v>5266.93</v>
          </cell>
          <cell r="L23">
            <v>0</v>
          </cell>
          <cell r="M23">
            <v>0</v>
          </cell>
          <cell r="N23">
            <v>10.5</v>
          </cell>
          <cell r="O23">
            <v>15</v>
          </cell>
          <cell r="P23">
            <v>0</v>
          </cell>
          <cell r="Q23">
            <v>0</v>
          </cell>
          <cell r="R23">
            <v>288</v>
          </cell>
          <cell r="S23">
            <v>315.8784</v>
          </cell>
          <cell r="T23">
            <v>210877.26105600002</v>
          </cell>
          <cell r="U23">
            <v>30</v>
          </cell>
          <cell r="V23">
            <v>63263</v>
          </cell>
        </row>
        <row r="24">
          <cell r="C24" t="str">
            <v>3#检修工具间</v>
          </cell>
          <cell r="D24">
            <v>32523</v>
          </cell>
          <cell r="E24" t="str">
            <v>钢砼</v>
          </cell>
          <cell r="F24">
            <v>1</v>
          </cell>
          <cell r="G24">
            <v>4.5</v>
          </cell>
          <cell r="H24">
            <v>442.14</v>
          </cell>
          <cell r="I24">
            <v>0</v>
          </cell>
          <cell r="J24">
            <v>302766</v>
          </cell>
          <cell r="K24">
            <v>152648.74</v>
          </cell>
          <cell r="L24">
            <v>0</v>
          </cell>
          <cell r="M24">
            <v>0</v>
          </cell>
          <cell r="N24">
            <v>10.5</v>
          </cell>
          <cell r="O24">
            <v>50</v>
          </cell>
          <cell r="P24">
            <v>0</v>
          </cell>
          <cell r="Q24">
            <v>0</v>
          </cell>
          <cell r="R24">
            <v>780</v>
          </cell>
          <cell r="S24">
            <v>831.32400000000007</v>
          </cell>
          <cell r="T24">
            <v>367561.59336</v>
          </cell>
          <cell r="U24">
            <v>79</v>
          </cell>
          <cell r="V24">
            <v>290374</v>
          </cell>
        </row>
        <row r="25">
          <cell r="C25" t="str">
            <v>4#检修蒸汽采暖系统(一)食堂</v>
          </cell>
          <cell r="D25">
            <v>32523</v>
          </cell>
          <cell r="E25">
            <v>0</v>
          </cell>
          <cell r="F25">
            <v>0</v>
          </cell>
          <cell r="G25">
            <v>0</v>
          </cell>
          <cell r="H25">
            <v>0</v>
          </cell>
          <cell r="I25">
            <v>0</v>
          </cell>
          <cell r="J25">
            <v>149517</v>
          </cell>
          <cell r="K25">
            <v>26530.92</v>
          </cell>
          <cell r="L25">
            <v>0</v>
          </cell>
          <cell r="M25">
            <v>0</v>
          </cell>
          <cell r="N25">
            <v>10.5</v>
          </cell>
          <cell r="O25">
            <v>20</v>
          </cell>
          <cell r="P25">
            <v>0</v>
          </cell>
          <cell r="Q25">
            <v>0</v>
          </cell>
          <cell r="R25">
            <v>0</v>
          </cell>
          <cell r="S25">
            <v>0</v>
          </cell>
          <cell r="T25">
            <v>156990</v>
          </cell>
          <cell r="U25">
            <v>48</v>
          </cell>
          <cell r="V25">
            <v>75355</v>
          </cell>
        </row>
        <row r="26">
          <cell r="C26" t="str">
            <v>4#检修简易仓库</v>
          </cell>
          <cell r="D26">
            <v>32523</v>
          </cell>
          <cell r="E26" t="str">
            <v>钢砼</v>
          </cell>
          <cell r="F26">
            <v>1</v>
          </cell>
          <cell r="G26">
            <v>6</v>
          </cell>
          <cell r="H26">
            <v>279</v>
          </cell>
          <cell r="I26">
            <v>0</v>
          </cell>
          <cell r="J26">
            <v>355151</v>
          </cell>
          <cell r="K26">
            <v>-1985954.69</v>
          </cell>
          <cell r="L26">
            <v>0</v>
          </cell>
          <cell r="M26">
            <v>0</v>
          </cell>
          <cell r="N26">
            <v>10.5</v>
          </cell>
          <cell r="O26">
            <v>50</v>
          </cell>
          <cell r="P26">
            <v>0</v>
          </cell>
          <cell r="Q26">
            <v>0</v>
          </cell>
          <cell r="R26">
            <v>850</v>
          </cell>
          <cell r="S26">
            <v>905.93000000000006</v>
          </cell>
          <cell r="T26">
            <v>252754.47000000003</v>
          </cell>
          <cell r="U26">
            <v>79</v>
          </cell>
          <cell r="V26">
            <v>199676</v>
          </cell>
        </row>
        <row r="27">
          <cell r="C27" t="str">
            <v>4#检修办公及更衣楼食堂</v>
          </cell>
          <cell r="D27">
            <v>32523</v>
          </cell>
          <cell r="E27" t="str">
            <v>钢砼</v>
          </cell>
          <cell r="F27">
            <v>5</v>
          </cell>
          <cell r="G27">
            <v>3.3</v>
          </cell>
          <cell r="H27">
            <v>6111.24</v>
          </cell>
          <cell r="I27">
            <v>0</v>
          </cell>
          <cell r="J27">
            <v>2486051</v>
          </cell>
          <cell r="K27">
            <v>2486051</v>
          </cell>
          <cell r="L27">
            <v>0</v>
          </cell>
          <cell r="M27">
            <v>0</v>
          </cell>
          <cell r="N27">
            <v>10.5</v>
          </cell>
          <cell r="O27">
            <v>55</v>
          </cell>
          <cell r="P27">
            <v>0</v>
          </cell>
          <cell r="Q27">
            <v>0</v>
          </cell>
          <cell r="R27">
            <v>1072</v>
          </cell>
          <cell r="S27">
            <v>1175.7696000000001</v>
          </cell>
          <cell r="T27">
            <v>7185410.2103040004</v>
          </cell>
          <cell r="U27">
            <v>81</v>
          </cell>
          <cell r="V27">
            <v>5820182</v>
          </cell>
        </row>
        <row r="28">
          <cell r="C28" t="str">
            <v>4#检修机械零部件拆卸.装配间</v>
          </cell>
          <cell r="D28">
            <v>32523</v>
          </cell>
          <cell r="E28" t="str">
            <v>钢砼</v>
          </cell>
          <cell r="F28">
            <v>1</v>
          </cell>
          <cell r="G28">
            <v>12</v>
          </cell>
          <cell r="H28">
            <v>1001.01</v>
          </cell>
          <cell r="I28">
            <v>0</v>
          </cell>
          <cell r="J28">
            <v>710300</v>
          </cell>
          <cell r="K28">
            <v>710300</v>
          </cell>
          <cell r="L28">
            <v>0</v>
          </cell>
          <cell r="M28">
            <v>0</v>
          </cell>
          <cell r="N28">
            <v>10.5</v>
          </cell>
          <cell r="O28">
            <v>50</v>
          </cell>
          <cell r="P28">
            <v>0</v>
          </cell>
          <cell r="Q28">
            <v>0</v>
          </cell>
          <cell r="R28">
            <v>1050</v>
          </cell>
          <cell r="S28">
            <v>1151.6400000000001</v>
          </cell>
          <cell r="T28">
            <v>1152803.1564</v>
          </cell>
          <cell r="U28">
            <v>79</v>
          </cell>
          <cell r="V28">
            <v>910714</v>
          </cell>
        </row>
        <row r="29">
          <cell r="C29" t="str">
            <v>东控湿库</v>
          </cell>
          <cell r="D29">
            <v>29204</v>
          </cell>
          <cell r="E29" t="str">
            <v>钢砼</v>
          </cell>
          <cell r="F29">
            <v>1</v>
          </cell>
          <cell r="G29">
            <v>12.5</v>
          </cell>
          <cell r="H29">
            <v>2000</v>
          </cell>
          <cell r="I29">
            <v>0</v>
          </cell>
          <cell r="J29">
            <v>394616</v>
          </cell>
          <cell r="K29">
            <v>15784.64</v>
          </cell>
          <cell r="L29">
            <v>0</v>
          </cell>
          <cell r="M29">
            <v>0</v>
          </cell>
          <cell r="N29">
            <v>19.600000000000001</v>
          </cell>
          <cell r="O29">
            <v>50</v>
          </cell>
          <cell r="P29">
            <v>0</v>
          </cell>
          <cell r="Q29">
            <v>0</v>
          </cell>
          <cell r="R29">
            <v>1040</v>
          </cell>
          <cell r="S29">
            <v>1140.672</v>
          </cell>
          <cell r="T29">
            <v>2281344</v>
          </cell>
          <cell r="U29">
            <v>61</v>
          </cell>
          <cell r="V29">
            <v>1391620</v>
          </cell>
        </row>
        <row r="30">
          <cell r="C30" t="str">
            <v>西控湿库</v>
          </cell>
          <cell r="D30">
            <v>29204</v>
          </cell>
          <cell r="E30" t="str">
            <v>钢砼</v>
          </cell>
          <cell r="F30">
            <v>1</v>
          </cell>
          <cell r="G30">
            <v>12.5</v>
          </cell>
          <cell r="H30">
            <v>1500</v>
          </cell>
          <cell r="I30">
            <v>0</v>
          </cell>
          <cell r="J30">
            <v>299338</v>
          </cell>
          <cell r="K30">
            <v>11973.52</v>
          </cell>
          <cell r="L30">
            <v>0</v>
          </cell>
          <cell r="M30">
            <v>0</v>
          </cell>
          <cell r="N30">
            <v>19.600000000000001</v>
          </cell>
          <cell r="O30">
            <v>50</v>
          </cell>
          <cell r="P30">
            <v>0</v>
          </cell>
          <cell r="Q30">
            <v>0</v>
          </cell>
          <cell r="R30">
            <v>1040</v>
          </cell>
          <cell r="S30">
            <v>1140.672</v>
          </cell>
          <cell r="T30">
            <v>1711008</v>
          </cell>
          <cell r="U30">
            <v>61</v>
          </cell>
          <cell r="V30">
            <v>1043715</v>
          </cell>
        </row>
        <row r="31">
          <cell r="C31" t="str">
            <v>1号库</v>
          </cell>
          <cell r="D31">
            <v>29204</v>
          </cell>
          <cell r="E31" t="str">
            <v>钢砼</v>
          </cell>
          <cell r="F31">
            <v>1</v>
          </cell>
          <cell r="G31">
            <v>12.5</v>
          </cell>
          <cell r="H31">
            <v>8750</v>
          </cell>
          <cell r="I31">
            <v>0</v>
          </cell>
          <cell r="J31">
            <v>1160444.75</v>
          </cell>
          <cell r="K31">
            <v>46417.79</v>
          </cell>
          <cell r="L31">
            <v>0</v>
          </cell>
          <cell r="M31">
            <v>0</v>
          </cell>
          <cell r="N31">
            <v>19.600000000000001</v>
          </cell>
          <cell r="O31">
            <v>50</v>
          </cell>
          <cell r="P31">
            <v>0</v>
          </cell>
          <cell r="Q31">
            <v>0</v>
          </cell>
          <cell r="R31">
            <v>941</v>
          </cell>
          <cell r="S31">
            <v>1032.0888</v>
          </cell>
          <cell r="T31">
            <v>9030777</v>
          </cell>
          <cell r="U31">
            <v>58</v>
          </cell>
          <cell r="V31">
            <v>5237850.66</v>
          </cell>
        </row>
        <row r="32">
          <cell r="C32" t="str">
            <v>2号库</v>
          </cell>
          <cell r="D32">
            <v>29204</v>
          </cell>
          <cell r="E32" t="str">
            <v>钢砼</v>
          </cell>
          <cell r="F32">
            <v>1</v>
          </cell>
          <cell r="G32">
            <v>12.5</v>
          </cell>
          <cell r="H32">
            <v>8750</v>
          </cell>
          <cell r="I32">
            <v>0</v>
          </cell>
          <cell r="J32">
            <v>1160444.75</v>
          </cell>
          <cell r="K32">
            <v>46417.79</v>
          </cell>
          <cell r="L32">
            <v>0</v>
          </cell>
          <cell r="M32">
            <v>0</v>
          </cell>
          <cell r="N32">
            <v>19.600000000000001</v>
          </cell>
          <cell r="O32">
            <v>50</v>
          </cell>
          <cell r="P32">
            <v>0</v>
          </cell>
          <cell r="Q32">
            <v>0</v>
          </cell>
          <cell r="R32">
            <v>941</v>
          </cell>
          <cell r="S32">
            <v>1032.0888</v>
          </cell>
          <cell r="T32">
            <v>9030777</v>
          </cell>
          <cell r="U32">
            <v>61</v>
          </cell>
          <cell r="V32">
            <v>5508774</v>
          </cell>
        </row>
        <row r="33">
          <cell r="C33" t="str">
            <v>3号库</v>
          </cell>
          <cell r="D33">
            <v>29204</v>
          </cell>
          <cell r="E33" t="str">
            <v>钢砼</v>
          </cell>
          <cell r="F33">
            <v>1</v>
          </cell>
          <cell r="G33">
            <v>12.5</v>
          </cell>
          <cell r="H33">
            <v>8750</v>
          </cell>
          <cell r="I33">
            <v>0</v>
          </cell>
          <cell r="J33">
            <v>1160444.75</v>
          </cell>
          <cell r="K33">
            <v>46417.79</v>
          </cell>
          <cell r="L33">
            <v>0</v>
          </cell>
          <cell r="M33">
            <v>0</v>
          </cell>
          <cell r="N33">
            <v>19.600000000000001</v>
          </cell>
          <cell r="O33">
            <v>50</v>
          </cell>
          <cell r="P33">
            <v>0</v>
          </cell>
          <cell r="Q33">
            <v>0</v>
          </cell>
          <cell r="R33">
            <v>941</v>
          </cell>
          <cell r="S33">
            <v>1032.0888</v>
          </cell>
          <cell r="T33">
            <v>9030777</v>
          </cell>
          <cell r="U33">
            <v>61</v>
          </cell>
          <cell r="V33">
            <v>5508774</v>
          </cell>
        </row>
        <row r="34">
          <cell r="C34" t="str">
            <v>4号库</v>
          </cell>
          <cell r="D34">
            <v>29204</v>
          </cell>
          <cell r="E34" t="str">
            <v>钢砼</v>
          </cell>
          <cell r="F34">
            <v>1</v>
          </cell>
          <cell r="G34">
            <v>12.5</v>
          </cell>
          <cell r="H34">
            <v>8750</v>
          </cell>
          <cell r="I34">
            <v>0</v>
          </cell>
          <cell r="J34">
            <v>1160444.75</v>
          </cell>
          <cell r="K34">
            <v>46417.79</v>
          </cell>
          <cell r="L34">
            <v>0</v>
          </cell>
          <cell r="M34">
            <v>0</v>
          </cell>
          <cell r="N34">
            <v>19.600000000000001</v>
          </cell>
          <cell r="O34">
            <v>50</v>
          </cell>
          <cell r="P34">
            <v>0</v>
          </cell>
          <cell r="Q34">
            <v>0</v>
          </cell>
          <cell r="R34">
            <v>941</v>
          </cell>
          <cell r="S34">
            <v>1032.0888</v>
          </cell>
          <cell r="T34">
            <v>9030777</v>
          </cell>
          <cell r="U34">
            <v>61</v>
          </cell>
          <cell r="V34">
            <v>5508774</v>
          </cell>
        </row>
        <row r="35">
          <cell r="C35" t="str">
            <v>5号库</v>
          </cell>
          <cell r="D35">
            <v>29204</v>
          </cell>
          <cell r="E35" t="str">
            <v>钢砼</v>
          </cell>
          <cell r="F35">
            <v>1</v>
          </cell>
          <cell r="G35">
            <v>12.5</v>
          </cell>
          <cell r="H35">
            <v>8750</v>
          </cell>
          <cell r="I35">
            <v>0</v>
          </cell>
          <cell r="J35">
            <v>1160444.75</v>
          </cell>
          <cell r="K35">
            <v>46417.79</v>
          </cell>
          <cell r="L35">
            <v>0</v>
          </cell>
          <cell r="M35">
            <v>0</v>
          </cell>
          <cell r="N35">
            <v>19.600000000000001</v>
          </cell>
          <cell r="O35">
            <v>50</v>
          </cell>
          <cell r="P35">
            <v>0</v>
          </cell>
          <cell r="Q35">
            <v>0</v>
          </cell>
          <cell r="R35">
            <v>941</v>
          </cell>
          <cell r="S35">
            <v>1032.0888</v>
          </cell>
          <cell r="T35">
            <v>9030777</v>
          </cell>
          <cell r="U35">
            <v>61</v>
          </cell>
          <cell r="V35">
            <v>5508774</v>
          </cell>
        </row>
        <row r="36">
          <cell r="C36" t="str">
            <v>6号库</v>
          </cell>
          <cell r="D36">
            <v>29204</v>
          </cell>
          <cell r="E36" t="str">
            <v>钢砼</v>
          </cell>
          <cell r="F36">
            <v>1</v>
          </cell>
          <cell r="G36">
            <v>12.5</v>
          </cell>
          <cell r="H36">
            <v>8750</v>
          </cell>
          <cell r="I36">
            <v>0</v>
          </cell>
          <cell r="J36">
            <v>1160444.75</v>
          </cell>
          <cell r="K36">
            <v>46417.79</v>
          </cell>
          <cell r="L36">
            <v>0</v>
          </cell>
          <cell r="M36">
            <v>0</v>
          </cell>
          <cell r="N36">
            <v>19.600000000000001</v>
          </cell>
          <cell r="O36">
            <v>50</v>
          </cell>
          <cell r="P36">
            <v>0</v>
          </cell>
          <cell r="Q36">
            <v>0</v>
          </cell>
          <cell r="R36">
            <v>941</v>
          </cell>
          <cell r="S36">
            <v>1032.0888</v>
          </cell>
          <cell r="T36">
            <v>9030777</v>
          </cell>
          <cell r="U36">
            <v>61</v>
          </cell>
          <cell r="V36">
            <v>5508774</v>
          </cell>
        </row>
        <row r="37">
          <cell r="C37" t="str">
            <v>7号库</v>
          </cell>
          <cell r="D37">
            <v>29204</v>
          </cell>
          <cell r="E37" t="str">
            <v>钢砼</v>
          </cell>
          <cell r="F37">
            <v>1</v>
          </cell>
          <cell r="G37">
            <v>12.5</v>
          </cell>
          <cell r="H37">
            <v>8750</v>
          </cell>
          <cell r="I37">
            <v>0</v>
          </cell>
          <cell r="J37">
            <v>1160444.75</v>
          </cell>
          <cell r="K37">
            <v>46417.79</v>
          </cell>
          <cell r="L37">
            <v>0</v>
          </cell>
          <cell r="M37">
            <v>0</v>
          </cell>
          <cell r="N37">
            <v>19.600000000000001</v>
          </cell>
          <cell r="O37">
            <v>50</v>
          </cell>
          <cell r="P37">
            <v>0</v>
          </cell>
          <cell r="Q37">
            <v>0</v>
          </cell>
          <cell r="R37">
            <v>941</v>
          </cell>
          <cell r="S37">
            <v>1032.0888</v>
          </cell>
          <cell r="T37">
            <v>9030777</v>
          </cell>
          <cell r="U37">
            <v>61</v>
          </cell>
          <cell r="V37">
            <v>5508774</v>
          </cell>
        </row>
        <row r="38">
          <cell r="C38" t="str">
            <v>8号库</v>
          </cell>
          <cell r="D38">
            <v>29204</v>
          </cell>
          <cell r="E38" t="str">
            <v>钢砼</v>
          </cell>
          <cell r="F38">
            <v>1</v>
          </cell>
          <cell r="G38">
            <v>12.5</v>
          </cell>
          <cell r="H38">
            <v>8750</v>
          </cell>
          <cell r="I38">
            <v>0</v>
          </cell>
          <cell r="J38">
            <v>1160444.73</v>
          </cell>
          <cell r="K38">
            <v>46417.79</v>
          </cell>
          <cell r="L38">
            <v>0</v>
          </cell>
          <cell r="M38">
            <v>0</v>
          </cell>
          <cell r="N38">
            <v>19.600000000000001</v>
          </cell>
          <cell r="O38">
            <v>50</v>
          </cell>
          <cell r="P38">
            <v>0</v>
          </cell>
          <cell r="Q38">
            <v>0</v>
          </cell>
          <cell r="R38">
            <v>941</v>
          </cell>
          <cell r="S38">
            <v>1032.0888</v>
          </cell>
          <cell r="T38">
            <v>9030777</v>
          </cell>
          <cell r="U38">
            <v>61</v>
          </cell>
          <cell r="V38">
            <v>5508774</v>
          </cell>
        </row>
        <row r="39">
          <cell r="C39" t="str">
            <v>10号库</v>
          </cell>
          <cell r="D39">
            <v>29204</v>
          </cell>
          <cell r="E39" t="str">
            <v>钢砼</v>
          </cell>
          <cell r="F39">
            <v>1</v>
          </cell>
          <cell r="G39">
            <v>12.5</v>
          </cell>
          <cell r="H39">
            <v>2068</v>
          </cell>
          <cell r="I39">
            <v>0</v>
          </cell>
          <cell r="J39">
            <v>145362.16</v>
          </cell>
          <cell r="K39">
            <v>5814.49</v>
          </cell>
          <cell r="L39">
            <v>0</v>
          </cell>
          <cell r="M39">
            <v>0</v>
          </cell>
          <cell r="N39">
            <v>19.600000000000001</v>
          </cell>
          <cell r="O39">
            <v>50</v>
          </cell>
          <cell r="P39">
            <v>0</v>
          </cell>
          <cell r="Q39">
            <v>0</v>
          </cell>
          <cell r="R39">
            <v>960</v>
          </cell>
          <cell r="S39">
            <v>1052.9279999999999</v>
          </cell>
          <cell r="T39">
            <v>2177455.1039999998</v>
          </cell>
          <cell r="U39">
            <v>61</v>
          </cell>
          <cell r="V39">
            <v>1328248</v>
          </cell>
        </row>
        <row r="40">
          <cell r="C40" t="str">
            <v>11号库</v>
          </cell>
          <cell r="D40">
            <v>29204</v>
          </cell>
          <cell r="E40" t="str">
            <v>钢砼</v>
          </cell>
          <cell r="F40">
            <v>1</v>
          </cell>
          <cell r="G40">
            <v>12.5</v>
          </cell>
          <cell r="H40">
            <v>1029</v>
          </cell>
          <cell r="I40">
            <v>0</v>
          </cell>
          <cell r="J40">
            <v>145362.16</v>
          </cell>
          <cell r="K40">
            <v>5814.49</v>
          </cell>
          <cell r="L40">
            <v>0</v>
          </cell>
          <cell r="M40">
            <v>0</v>
          </cell>
          <cell r="N40">
            <v>19.600000000000001</v>
          </cell>
          <cell r="O40">
            <v>50</v>
          </cell>
          <cell r="P40">
            <v>0</v>
          </cell>
          <cell r="Q40">
            <v>0</v>
          </cell>
          <cell r="R40">
            <v>960</v>
          </cell>
          <cell r="S40">
            <v>1052.9279999999999</v>
          </cell>
          <cell r="T40">
            <v>1083462.9119999998</v>
          </cell>
          <cell r="U40">
            <v>61</v>
          </cell>
          <cell r="V40">
            <v>660912</v>
          </cell>
        </row>
        <row r="41">
          <cell r="C41" t="str">
            <v>12号库</v>
          </cell>
          <cell r="D41">
            <v>29204</v>
          </cell>
          <cell r="E41" t="str">
            <v>钢砼</v>
          </cell>
          <cell r="F41">
            <v>1</v>
          </cell>
          <cell r="G41">
            <v>12.5</v>
          </cell>
          <cell r="H41">
            <v>755</v>
          </cell>
          <cell r="I41">
            <v>0</v>
          </cell>
          <cell r="J41">
            <v>145362.16</v>
          </cell>
          <cell r="K41">
            <v>5814.49</v>
          </cell>
          <cell r="L41">
            <v>0</v>
          </cell>
          <cell r="M41">
            <v>0</v>
          </cell>
          <cell r="N41">
            <v>19.600000000000001</v>
          </cell>
          <cell r="O41">
            <v>50</v>
          </cell>
          <cell r="P41">
            <v>0</v>
          </cell>
          <cell r="Q41">
            <v>0</v>
          </cell>
          <cell r="R41">
            <v>960</v>
          </cell>
          <cell r="S41">
            <v>1052.9279999999999</v>
          </cell>
          <cell r="T41">
            <v>794960.6399999999</v>
          </cell>
          <cell r="U41">
            <v>61</v>
          </cell>
          <cell r="V41">
            <v>484926</v>
          </cell>
        </row>
        <row r="42">
          <cell r="C42" t="str">
            <v>13号库</v>
          </cell>
          <cell r="D42">
            <v>29204</v>
          </cell>
          <cell r="E42" t="str">
            <v>钢砼</v>
          </cell>
          <cell r="F42">
            <v>1</v>
          </cell>
          <cell r="G42">
            <v>5</v>
          </cell>
          <cell r="H42">
            <v>74</v>
          </cell>
          <cell r="I42">
            <v>0</v>
          </cell>
          <cell r="J42">
            <v>145362.17000000001</v>
          </cell>
          <cell r="K42">
            <v>5814.49</v>
          </cell>
          <cell r="L42">
            <v>0</v>
          </cell>
          <cell r="M42">
            <v>0</v>
          </cell>
          <cell r="N42">
            <v>19.600000000000001</v>
          </cell>
          <cell r="O42">
            <v>50</v>
          </cell>
          <cell r="P42">
            <v>0</v>
          </cell>
          <cell r="Q42">
            <v>0</v>
          </cell>
          <cell r="R42">
            <v>960</v>
          </cell>
          <cell r="S42">
            <v>1023.1680000000001</v>
          </cell>
          <cell r="T42">
            <v>75714.432000000015</v>
          </cell>
          <cell r="U42">
            <v>61</v>
          </cell>
          <cell r="V42">
            <v>46186</v>
          </cell>
        </row>
        <row r="43">
          <cell r="C43" t="str">
            <v>燃油库</v>
          </cell>
          <cell r="D43">
            <v>29204</v>
          </cell>
          <cell r="E43" t="str">
            <v>钢砼</v>
          </cell>
          <cell r="F43">
            <v>1</v>
          </cell>
          <cell r="G43">
            <v>5</v>
          </cell>
          <cell r="H43">
            <v>64.14</v>
          </cell>
          <cell r="I43">
            <v>0</v>
          </cell>
          <cell r="J43">
            <v>14922.87</v>
          </cell>
          <cell r="K43">
            <v>596.91</v>
          </cell>
          <cell r="L43">
            <v>0</v>
          </cell>
          <cell r="M43">
            <v>0</v>
          </cell>
          <cell r="N43">
            <v>19.600000000000001</v>
          </cell>
          <cell r="O43">
            <v>40</v>
          </cell>
          <cell r="P43">
            <v>0</v>
          </cell>
          <cell r="Q43">
            <v>0</v>
          </cell>
          <cell r="R43">
            <v>720</v>
          </cell>
          <cell r="S43">
            <v>767.37600000000009</v>
          </cell>
          <cell r="T43">
            <v>49219.496640000005</v>
          </cell>
          <cell r="U43">
            <v>51</v>
          </cell>
          <cell r="V43">
            <v>25102</v>
          </cell>
        </row>
        <row r="44">
          <cell r="C44" t="str">
            <v>库区东堆场</v>
          </cell>
          <cell r="D44">
            <v>29204</v>
          </cell>
          <cell r="E44" t="str">
            <v>砼</v>
          </cell>
          <cell r="F44">
            <v>0</v>
          </cell>
          <cell r="G44">
            <v>0</v>
          </cell>
          <cell r="H44">
            <v>9900</v>
          </cell>
          <cell r="I44">
            <v>0</v>
          </cell>
          <cell r="J44">
            <v>586770.25</v>
          </cell>
          <cell r="K44">
            <v>23470.81</v>
          </cell>
          <cell r="L44">
            <v>0</v>
          </cell>
          <cell r="M44">
            <v>0</v>
          </cell>
          <cell r="N44">
            <v>19.600000000000001</v>
          </cell>
          <cell r="O44">
            <v>30</v>
          </cell>
          <cell r="P44">
            <v>0</v>
          </cell>
          <cell r="Q44">
            <v>0</v>
          </cell>
          <cell r="R44">
            <v>120</v>
          </cell>
          <cell r="S44">
            <v>131.61599999999999</v>
          </cell>
          <cell r="T44">
            <v>1302998.3999999999</v>
          </cell>
          <cell r="U44">
            <v>35</v>
          </cell>
          <cell r="V44">
            <v>456049</v>
          </cell>
        </row>
        <row r="45">
          <cell r="C45" t="str">
            <v>库区西堆场</v>
          </cell>
          <cell r="D45">
            <v>29204</v>
          </cell>
          <cell r="E45" t="str">
            <v>砼</v>
          </cell>
          <cell r="F45">
            <v>0</v>
          </cell>
          <cell r="G45">
            <v>0</v>
          </cell>
          <cell r="H45">
            <v>15600</v>
          </cell>
          <cell r="I45">
            <v>0</v>
          </cell>
          <cell r="J45">
            <v>730365</v>
          </cell>
          <cell r="K45">
            <v>29214.6</v>
          </cell>
          <cell r="L45">
            <v>0</v>
          </cell>
          <cell r="M45">
            <v>0</v>
          </cell>
          <cell r="N45">
            <v>19.600000000000001</v>
          </cell>
          <cell r="O45">
            <v>30</v>
          </cell>
          <cell r="P45">
            <v>0</v>
          </cell>
          <cell r="Q45">
            <v>0</v>
          </cell>
          <cell r="R45">
            <v>120</v>
          </cell>
          <cell r="S45">
            <v>131.61599999999999</v>
          </cell>
          <cell r="T45">
            <v>2053209.5999999999</v>
          </cell>
          <cell r="U45">
            <v>35</v>
          </cell>
          <cell r="V45">
            <v>718623</v>
          </cell>
        </row>
        <row r="46">
          <cell r="C46" t="str">
            <v>变电所</v>
          </cell>
          <cell r="D46">
            <v>29204</v>
          </cell>
          <cell r="E46" t="str">
            <v>砖混</v>
          </cell>
          <cell r="F46">
            <v>1</v>
          </cell>
          <cell r="G46">
            <v>3.3</v>
          </cell>
          <cell r="H46">
            <v>76</v>
          </cell>
          <cell r="I46">
            <v>0</v>
          </cell>
          <cell r="J46">
            <v>31789.21</v>
          </cell>
          <cell r="K46">
            <v>1065.55</v>
          </cell>
          <cell r="L46">
            <v>0</v>
          </cell>
          <cell r="M46">
            <v>0</v>
          </cell>
          <cell r="N46">
            <v>19.600000000000001</v>
          </cell>
          <cell r="O46">
            <v>40</v>
          </cell>
          <cell r="P46">
            <v>0</v>
          </cell>
          <cell r="Q46">
            <v>0</v>
          </cell>
          <cell r="R46">
            <v>710</v>
          </cell>
          <cell r="S46">
            <v>756.71800000000007</v>
          </cell>
          <cell r="T46">
            <v>57510.568000000007</v>
          </cell>
          <cell r="U46">
            <v>51</v>
          </cell>
          <cell r="V46">
            <v>29330</v>
          </cell>
        </row>
        <row r="47">
          <cell r="C47" t="str">
            <v>变电所</v>
          </cell>
          <cell r="D47">
            <v>29204</v>
          </cell>
          <cell r="E47" t="str">
            <v>砖混</v>
          </cell>
          <cell r="F47">
            <v>1</v>
          </cell>
          <cell r="G47">
            <v>3.3</v>
          </cell>
          <cell r="H47">
            <v>47</v>
          </cell>
          <cell r="I47">
            <v>0</v>
          </cell>
          <cell r="J47">
            <v>31789.200000000001</v>
          </cell>
          <cell r="K47">
            <v>1271.57</v>
          </cell>
          <cell r="L47">
            <v>0</v>
          </cell>
          <cell r="M47">
            <v>0</v>
          </cell>
          <cell r="N47">
            <v>19.600000000000001</v>
          </cell>
          <cell r="O47">
            <v>40</v>
          </cell>
          <cell r="P47">
            <v>0</v>
          </cell>
          <cell r="Q47">
            <v>0</v>
          </cell>
          <cell r="R47">
            <v>710</v>
          </cell>
          <cell r="S47">
            <v>756.71800000000007</v>
          </cell>
          <cell r="T47">
            <v>35565.746000000006</v>
          </cell>
          <cell r="U47">
            <v>51</v>
          </cell>
          <cell r="V47">
            <v>18139</v>
          </cell>
        </row>
        <row r="48">
          <cell r="C48" t="str">
            <v>公用设施(消防栓.消</v>
          </cell>
        </row>
        <row r="49">
          <cell r="C49" t="str">
            <v>防水管.给排水.围墙)</v>
          </cell>
          <cell r="D49">
            <v>29204</v>
          </cell>
          <cell r="E49">
            <v>0</v>
          </cell>
          <cell r="F49">
            <v>0</v>
          </cell>
          <cell r="G49">
            <v>0</v>
          </cell>
          <cell r="H49">
            <v>0</v>
          </cell>
          <cell r="I49">
            <v>0</v>
          </cell>
          <cell r="J49">
            <v>2200139.73</v>
          </cell>
          <cell r="K49">
            <v>2200139.73</v>
          </cell>
          <cell r="L49">
            <v>0</v>
          </cell>
          <cell r="M49">
            <v>0</v>
          </cell>
          <cell r="N49">
            <v>19.600000000000001</v>
          </cell>
          <cell r="O49">
            <v>20</v>
          </cell>
          <cell r="P49">
            <v>0</v>
          </cell>
          <cell r="Q49">
            <v>0</v>
          </cell>
          <cell r="R49">
            <v>0</v>
          </cell>
          <cell r="S49">
            <v>0</v>
          </cell>
          <cell r="T49">
            <v>2310146</v>
          </cell>
          <cell r="U49">
            <v>2</v>
          </cell>
          <cell r="V49">
            <v>46203</v>
          </cell>
        </row>
        <row r="50">
          <cell r="C50" t="str">
            <v>库区厕所(1#厕所)</v>
          </cell>
          <cell r="D50">
            <v>29204</v>
          </cell>
          <cell r="E50" t="str">
            <v>砖混</v>
          </cell>
          <cell r="F50">
            <v>1</v>
          </cell>
          <cell r="G50">
            <v>3.5</v>
          </cell>
          <cell r="H50">
            <v>25</v>
          </cell>
          <cell r="I50">
            <v>0</v>
          </cell>
          <cell r="J50">
            <v>2563</v>
          </cell>
          <cell r="K50">
            <v>-4793.4799999999996</v>
          </cell>
          <cell r="L50">
            <v>0</v>
          </cell>
          <cell r="M50">
            <v>0</v>
          </cell>
          <cell r="N50">
            <v>19.600000000000001</v>
          </cell>
          <cell r="O50">
            <v>40</v>
          </cell>
          <cell r="P50">
            <v>0</v>
          </cell>
          <cell r="Q50">
            <v>0</v>
          </cell>
          <cell r="R50">
            <v>630</v>
          </cell>
          <cell r="S50">
            <v>671.45400000000006</v>
          </cell>
          <cell r="T50">
            <v>16786.350000000002</v>
          </cell>
          <cell r="U50">
            <v>51</v>
          </cell>
          <cell r="V50">
            <v>8561</v>
          </cell>
        </row>
        <row r="51">
          <cell r="C51" t="str">
            <v>库区厕所(2#厕所)</v>
          </cell>
          <cell r="D51">
            <v>29204</v>
          </cell>
          <cell r="E51" t="str">
            <v>砖混</v>
          </cell>
          <cell r="F51">
            <v>1</v>
          </cell>
          <cell r="G51">
            <v>3.5</v>
          </cell>
          <cell r="H51">
            <v>23</v>
          </cell>
          <cell r="I51">
            <v>0</v>
          </cell>
          <cell r="J51">
            <v>2550</v>
          </cell>
          <cell r="K51">
            <v>2550</v>
          </cell>
          <cell r="L51">
            <v>0</v>
          </cell>
          <cell r="M51">
            <v>0</v>
          </cell>
          <cell r="N51">
            <v>19.600000000000001</v>
          </cell>
          <cell r="O51">
            <v>40</v>
          </cell>
          <cell r="P51">
            <v>0</v>
          </cell>
          <cell r="Q51">
            <v>0</v>
          </cell>
          <cell r="R51">
            <v>630</v>
          </cell>
          <cell r="S51">
            <v>671.45400000000006</v>
          </cell>
          <cell r="T51">
            <v>15443.442000000001</v>
          </cell>
          <cell r="U51">
            <v>51</v>
          </cell>
          <cell r="V51">
            <v>7876</v>
          </cell>
        </row>
        <row r="52">
          <cell r="C52" t="str">
            <v>库区厕所(3#厕所)</v>
          </cell>
          <cell r="D52">
            <v>29204</v>
          </cell>
          <cell r="E52" t="str">
            <v>砖混</v>
          </cell>
          <cell r="F52">
            <v>1</v>
          </cell>
          <cell r="G52">
            <v>3.5</v>
          </cell>
          <cell r="H52">
            <v>23</v>
          </cell>
          <cell r="I52">
            <v>0</v>
          </cell>
          <cell r="J52">
            <v>2550</v>
          </cell>
          <cell r="K52">
            <v>2550</v>
          </cell>
          <cell r="L52">
            <v>0</v>
          </cell>
          <cell r="M52">
            <v>0</v>
          </cell>
          <cell r="N52">
            <v>19.600000000000001</v>
          </cell>
          <cell r="O52">
            <v>40</v>
          </cell>
          <cell r="P52">
            <v>0</v>
          </cell>
          <cell r="Q52">
            <v>0</v>
          </cell>
          <cell r="R52">
            <v>630</v>
          </cell>
          <cell r="S52">
            <v>671.45400000000006</v>
          </cell>
          <cell r="T52">
            <v>15443.442000000001</v>
          </cell>
          <cell r="U52">
            <v>51</v>
          </cell>
          <cell r="V52">
            <v>7876</v>
          </cell>
        </row>
        <row r="53">
          <cell r="C53" t="str">
            <v>库区门卫(1#门卫)</v>
          </cell>
          <cell r="D53">
            <v>29204</v>
          </cell>
          <cell r="E53" t="str">
            <v>砖混</v>
          </cell>
          <cell r="F53">
            <v>1</v>
          </cell>
          <cell r="G53">
            <v>3.5</v>
          </cell>
          <cell r="H53">
            <v>26</v>
          </cell>
          <cell r="I53">
            <v>0</v>
          </cell>
          <cell r="J53">
            <v>1863</v>
          </cell>
          <cell r="K53">
            <v>-2676.84</v>
          </cell>
          <cell r="L53">
            <v>0</v>
          </cell>
          <cell r="M53">
            <v>0</v>
          </cell>
          <cell r="N53">
            <v>19.600000000000001</v>
          </cell>
          <cell r="O53">
            <v>40</v>
          </cell>
          <cell r="P53">
            <v>0</v>
          </cell>
          <cell r="Q53">
            <v>0</v>
          </cell>
          <cell r="R53">
            <v>880</v>
          </cell>
          <cell r="S53">
            <v>937.90400000000011</v>
          </cell>
          <cell r="T53">
            <v>24385.504000000004</v>
          </cell>
          <cell r="U53">
            <v>51</v>
          </cell>
          <cell r="V53">
            <v>12437</v>
          </cell>
        </row>
        <row r="54">
          <cell r="C54" t="str">
            <v>库区门卫(2#门卫)</v>
          </cell>
          <cell r="D54">
            <v>29204</v>
          </cell>
          <cell r="E54" t="str">
            <v>砖混</v>
          </cell>
          <cell r="F54">
            <v>1</v>
          </cell>
          <cell r="G54">
            <v>3.5</v>
          </cell>
          <cell r="H54">
            <v>22</v>
          </cell>
          <cell r="I54">
            <v>0</v>
          </cell>
          <cell r="J54">
            <v>1628</v>
          </cell>
          <cell r="K54">
            <v>1628</v>
          </cell>
          <cell r="L54">
            <v>0</v>
          </cell>
          <cell r="M54">
            <v>0</v>
          </cell>
          <cell r="N54">
            <v>19.600000000000001</v>
          </cell>
          <cell r="O54">
            <v>40</v>
          </cell>
          <cell r="P54">
            <v>0</v>
          </cell>
          <cell r="Q54">
            <v>0</v>
          </cell>
          <cell r="R54">
            <v>880</v>
          </cell>
          <cell r="S54">
            <v>937.90400000000011</v>
          </cell>
          <cell r="T54">
            <v>20633.888000000003</v>
          </cell>
          <cell r="U54">
            <v>51</v>
          </cell>
          <cell r="V54">
            <v>10523</v>
          </cell>
        </row>
        <row r="55">
          <cell r="C55" t="str">
            <v>库区门卫(3#门卫)</v>
          </cell>
          <cell r="D55">
            <v>29204</v>
          </cell>
          <cell r="E55" t="str">
            <v>砖混</v>
          </cell>
          <cell r="F55">
            <v>1</v>
          </cell>
          <cell r="G55">
            <v>3.5</v>
          </cell>
          <cell r="H55">
            <v>16</v>
          </cell>
          <cell r="I55">
            <v>0</v>
          </cell>
          <cell r="J55">
            <v>1238</v>
          </cell>
          <cell r="K55">
            <v>1238</v>
          </cell>
          <cell r="L55">
            <v>0</v>
          </cell>
          <cell r="M55">
            <v>0</v>
          </cell>
          <cell r="N55">
            <v>19.600000000000001</v>
          </cell>
          <cell r="O55">
            <v>40</v>
          </cell>
          <cell r="P55">
            <v>0</v>
          </cell>
          <cell r="Q55">
            <v>0</v>
          </cell>
          <cell r="R55">
            <v>880</v>
          </cell>
          <cell r="S55">
            <v>937.90400000000011</v>
          </cell>
          <cell r="T55">
            <v>15006.464000000002</v>
          </cell>
          <cell r="U55">
            <v>51</v>
          </cell>
          <cell r="V55">
            <v>7653</v>
          </cell>
        </row>
        <row r="56">
          <cell r="C56" t="str">
            <v>9#库</v>
          </cell>
          <cell r="D56">
            <v>29204</v>
          </cell>
          <cell r="E56" t="str">
            <v>钢砼</v>
          </cell>
          <cell r="F56">
            <v>1</v>
          </cell>
          <cell r="G56">
            <v>12.5</v>
          </cell>
          <cell r="H56">
            <v>6050</v>
          </cell>
          <cell r="I56">
            <v>0</v>
          </cell>
          <cell r="J56">
            <v>1042292</v>
          </cell>
          <cell r="K56">
            <v>953349.76</v>
          </cell>
          <cell r="L56">
            <v>0</v>
          </cell>
          <cell r="M56">
            <v>0</v>
          </cell>
          <cell r="N56">
            <v>19.600000000000001</v>
          </cell>
          <cell r="O56">
            <v>50</v>
          </cell>
          <cell r="P56">
            <v>0</v>
          </cell>
          <cell r="Q56">
            <v>0</v>
          </cell>
          <cell r="R56">
            <v>941</v>
          </cell>
          <cell r="S56">
            <v>1002.9178000000001</v>
          </cell>
          <cell r="T56">
            <v>6067652.6900000004</v>
          </cell>
          <cell r="U56">
            <v>61</v>
          </cell>
          <cell r="V56">
            <v>3701268</v>
          </cell>
        </row>
        <row r="57">
          <cell r="C57" t="str">
            <v>活动房</v>
          </cell>
          <cell r="D57">
            <v>31213</v>
          </cell>
          <cell r="E57" t="str">
            <v>钢</v>
          </cell>
          <cell r="F57">
            <v>1</v>
          </cell>
          <cell r="G57">
            <v>2.5</v>
          </cell>
          <cell r="H57" t="str">
            <v>HW84-1</v>
          </cell>
          <cell r="I57">
            <v>0</v>
          </cell>
          <cell r="J57">
            <v>33422</v>
          </cell>
          <cell r="K57">
            <v>1336.88</v>
          </cell>
          <cell r="L57">
            <v>0</v>
          </cell>
          <cell r="M57">
            <v>0</v>
          </cell>
          <cell r="N57">
            <v>14.1</v>
          </cell>
          <cell r="O57">
            <v>55</v>
          </cell>
          <cell r="P57">
            <v>0</v>
          </cell>
          <cell r="Q57">
            <v>0</v>
          </cell>
          <cell r="R57">
            <v>0</v>
          </cell>
          <cell r="S57">
            <v>0</v>
          </cell>
          <cell r="T57">
            <v>35100</v>
          </cell>
          <cell r="U57">
            <v>74</v>
          </cell>
          <cell r="V57">
            <v>25974</v>
          </cell>
        </row>
        <row r="58">
          <cell r="C58" t="str">
            <v>玻璃房</v>
          </cell>
          <cell r="D58">
            <v>32523</v>
          </cell>
          <cell r="E58" t="str">
            <v>铝合金</v>
          </cell>
          <cell r="F58">
            <v>1</v>
          </cell>
          <cell r="G58">
            <v>3</v>
          </cell>
          <cell r="H58">
            <v>0</v>
          </cell>
          <cell r="I58">
            <v>0</v>
          </cell>
          <cell r="J58">
            <v>223235</v>
          </cell>
          <cell r="K58">
            <v>12259.67</v>
          </cell>
          <cell r="L58">
            <v>0</v>
          </cell>
          <cell r="M58">
            <v>0</v>
          </cell>
          <cell r="N58">
            <v>10.5</v>
          </cell>
          <cell r="O58">
            <v>50</v>
          </cell>
          <cell r="P58">
            <v>0</v>
          </cell>
          <cell r="Q58">
            <v>0</v>
          </cell>
          <cell r="R58">
            <v>0</v>
          </cell>
          <cell r="S58">
            <v>0</v>
          </cell>
          <cell r="T58">
            <v>234390</v>
          </cell>
          <cell r="U58">
            <v>79</v>
          </cell>
          <cell r="V58">
            <v>185168</v>
          </cell>
        </row>
        <row r="59">
          <cell r="C59" t="str">
            <v>一露天库</v>
          </cell>
          <cell r="D59">
            <v>34288</v>
          </cell>
          <cell r="E59" t="str">
            <v>砼</v>
          </cell>
          <cell r="F59">
            <v>0</v>
          </cell>
          <cell r="G59">
            <v>0</v>
          </cell>
          <cell r="H59">
            <v>7600</v>
          </cell>
          <cell r="I59">
            <v>0</v>
          </cell>
          <cell r="J59">
            <v>1428625</v>
          </cell>
          <cell r="K59">
            <v>1005894.59</v>
          </cell>
          <cell r="L59">
            <v>0</v>
          </cell>
          <cell r="M59">
            <v>0</v>
          </cell>
          <cell r="N59">
            <v>5.7</v>
          </cell>
          <cell r="O59">
            <v>30</v>
          </cell>
          <cell r="P59">
            <v>0</v>
          </cell>
          <cell r="Q59">
            <v>0</v>
          </cell>
          <cell r="R59">
            <v>150</v>
          </cell>
          <cell r="S59">
            <v>164.52</v>
          </cell>
          <cell r="T59">
            <v>1250352</v>
          </cell>
          <cell r="U59">
            <v>81</v>
          </cell>
          <cell r="V59">
            <v>1012785</v>
          </cell>
        </row>
        <row r="60">
          <cell r="C60" t="str">
            <v>轴承库</v>
          </cell>
          <cell r="D60">
            <v>32523</v>
          </cell>
          <cell r="E60" t="str">
            <v>钢砼</v>
          </cell>
          <cell r="F60">
            <v>1</v>
          </cell>
          <cell r="G60">
            <v>16</v>
          </cell>
          <cell r="H60">
            <v>690</v>
          </cell>
          <cell r="I60">
            <v>10858</v>
          </cell>
          <cell r="J60">
            <v>3667617</v>
          </cell>
          <cell r="K60">
            <v>1849141.45</v>
          </cell>
          <cell r="L60">
            <v>0</v>
          </cell>
          <cell r="M60">
            <v>0</v>
          </cell>
          <cell r="N60">
            <v>10.5</v>
          </cell>
          <cell r="O60">
            <v>50</v>
          </cell>
          <cell r="P60">
            <v>0</v>
          </cell>
          <cell r="Q60">
            <v>0</v>
          </cell>
          <cell r="R60">
            <v>1112</v>
          </cell>
          <cell r="S60">
            <v>1219.6415999999999</v>
          </cell>
          <cell r="T60">
            <v>841552.70399999991</v>
          </cell>
          <cell r="U60">
            <v>79</v>
          </cell>
          <cell r="V60">
            <v>664827</v>
          </cell>
        </row>
        <row r="61">
          <cell r="C61" t="str">
            <v>初轧库</v>
          </cell>
          <cell r="D61">
            <v>32523</v>
          </cell>
          <cell r="E61" t="str">
            <v>钢砼</v>
          </cell>
          <cell r="F61">
            <v>1</v>
          </cell>
          <cell r="G61">
            <v>8</v>
          </cell>
          <cell r="H61">
            <v>3159</v>
          </cell>
          <cell r="I61">
            <v>0</v>
          </cell>
          <cell r="J61">
            <v>9131100</v>
          </cell>
          <cell r="K61">
            <v>4603723.7699999996</v>
          </cell>
          <cell r="L61">
            <v>0</v>
          </cell>
          <cell r="M61">
            <v>0</v>
          </cell>
          <cell r="N61">
            <v>10.5</v>
          </cell>
          <cell r="O61">
            <v>50</v>
          </cell>
          <cell r="P61">
            <v>0</v>
          </cell>
          <cell r="Q61">
            <v>0</v>
          </cell>
          <cell r="R61">
            <v>884</v>
          </cell>
          <cell r="S61">
            <v>969.57119999999998</v>
          </cell>
          <cell r="T61">
            <v>3062875.4208</v>
          </cell>
          <cell r="U61">
            <v>79</v>
          </cell>
          <cell r="V61">
            <v>2419672</v>
          </cell>
        </row>
        <row r="62">
          <cell r="C62" t="str">
            <v>2#精密仪表库</v>
          </cell>
          <cell r="D62">
            <v>32523</v>
          </cell>
          <cell r="E62" t="str">
            <v>钢砼</v>
          </cell>
          <cell r="F62">
            <v>3</v>
          </cell>
          <cell r="G62">
            <v>5</v>
          </cell>
          <cell r="H62">
            <v>3252</v>
          </cell>
          <cell r="I62" t="str">
            <v>03828</v>
          </cell>
          <cell r="J62">
            <v>9533289</v>
          </cell>
          <cell r="K62">
            <v>4806499.67</v>
          </cell>
          <cell r="L62">
            <v>0</v>
          </cell>
          <cell r="M62">
            <v>0</v>
          </cell>
          <cell r="N62">
            <v>10.5</v>
          </cell>
          <cell r="O62">
            <v>50</v>
          </cell>
          <cell r="P62">
            <v>0</v>
          </cell>
          <cell r="Q62">
            <v>0</v>
          </cell>
          <cell r="R62">
            <v>1193</v>
          </cell>
          <cell r="S62">
            <v>1308.4824000000001</v>
          </cell>
          <cell r="T62">
            <v>4255184.7648</v>
          </cell>
          <cell r="U62">
            <v>76</v>
          </cell>
          <cell r="V62">
            <v>3233940.4212480001</v>
          </cell>
        </row>
        <row r="63">
          <cell r="C63" t="str">
            <v>小型备件库</v>
          </cell>
          <cell r="D63">
            <v>32523</v>
          </cell>
          <cell r="E63" t="str">
            <v>钢砼</v>
          </cell>
          <cell r="F63">
            <v>4</v>
          </cell>
          <cell r="G63">
            <v>5</v>
          </cell>
          <cell r="H63">
            <v>7074</v>
          </cell>
          <cell r="I63" t="str">
            <v>03828</v>
          </cell>
          <cell r="J63">
            <v>6429828</v>
          </cell>
          <cell r="K63">
            <v>3241794.75</v>
          </cell>
          <cell r="L63">
            <v>0</v>
          </cell>
          <cell r="M63">
            <v>0</v>
          </cell>
          <cell r="N63">
            <v>10.5</v>
          </cell>
          <cell r="O63">
            <v>50</v>
          </cell>
          <cell r="P63">
            <v>0</v>
          </cell>
          <cell r="Q63">
            <v>0</v>
          </cell>
          <cell r="R63">
            <v>1193</v>
          </cell>
          <cell r="S63">
            <v>1308.4824000000001</v>
          </cell>
          <cell r="T63">
            <v>9256204.4976000004</v>
          </cell>
          <cell r="U63">
            <v>79</v>
          </cell>
          <cell r="V63">
            <v>7312402</v>
          </cell>
        </row>
        <row r="64">
          <cell r="C64" t="str">
            <v>自行车棚</v>
          </cell>
          <cell r="D64">
            <v>34257</v>
          </cell>
          <cell r="E64" t="str">
            <v>轻钢</v>
          </cell>
          <cell r="F64">
            <v>1</v>
          </cell>
          <cell r="G64">
            <v>2.5</v>
          </cell>
          <cell r="H64">
            <v>131.6</v>
          </cell>
          <cell r="I64" t="str">
            <v>03828</v>
          </cell>
          <cell r="J64">
            <v>31277</v>
          </cell>
          <cell r="K64">
            <v>21781.01</v>
          </cell>
          <cell r="L64">
            <v>0</v>
          </cell>
          <cell r="M64">
            <v>0</v>
          </cell>
          <cell r="N64">
            <v>5.8</v>
          </cell>
          <cell r="O64">
            <v>15</v>
          </cell>
          <cell r="P64">
            <v>0</v>
          </cell>
          <cell r="Q64">
            <v>0</v>
          </cell>
          <cell r="R64">
            <v>288</v>
          </cell>
          <cell r="S64">
            <v>306.9504</v>
          </cell>
          <cell r="T64">
            <v>40394.672639999997</v>
          </cell>
          <cell r="U64">
            <v>61</v>
          </cell>
          <cell r="V64">
            <v>24641</v>
          </cell>
        </row>
        <row r="65">
          <cell r="C65" t="str">
            <v>自行车棚</v>
          </cell>
          <cell r="D65">
            <v>34257</v>
          </cell>
          <cell r="E65" t="str">
            <v>轻钢</v>
          </cell>
          <cell r="F65">
            <v>1</v>
          </cell>
          <cell r="G65">
            <v>2.5</v>
          </cell>
          <cell r="H65">
            <v>45</v>
          </cell>
          <cell r="I65" t="str">
            <v>03828</v>
          </cell>
          <cell r="J65">
            <v>31277</v>
          </cell>
          <cell r="K65">
            <v>21781.01</v>
          </cell>
          <cell r="L65">
            <v>0</v>
          </cell>
          <cell r="M65">
            <v>0</v>
          </cell>
          <cell r="N65">
            <v>5.8</v>
          </cell>
          <cell r="O65">
            <v>15</v>
          </cell>
          <cell r="P65">
            <v>0</v>
          </cell>
          <cell r="Q65">
            <v>0</v>
          </cell>
          <cell r="R65">
            <v>288</v>
          </cell>
          <cell r="S65">
            <v>306.9504</v>
          </cell>
          <cell r="T65">
            <v>13812.768</v>
          </cell>
          <cell r="U65">
            <v>61</v>
          </cell>
          <cell r="V65">
            <v>8426</v>
          </cell>
        </row>
        <row r="66">
          <cell r="C66" t="str">
            <v>炼钢地区备品库</v>
          </cell>
          <cell r="D66">
            <v>31305</v>
          </cell>
          <cell r="E66" t="str">
            <v>钢砼</v>
          </cell>
          <cell r="F66">
            <v>1</v>
          </cell>
          <cell r="G66">
            <v>12</v>
          </cell>
          <cell r="H66">
            <v>1344</v>
          </cell>
          <cell r="I66">
            <v>0</v>
          </cell>
          <cell r="J66">
            <v>1609991</v>
          </cell>
          <cell r="K66">
            <v>664340.37</v>
          </cell>
          <cell r="L66">
            <v>0</v>
          </cell>
          <cell r="M66">
            <v>0</v>
          </cell>
          <cell r="N66">
            <v>13.9</v>
          </cell>
          <cell r="O66">
            <v>50</v>
          </cell>
          <cell r="P66">
            <v>0</v>
          </cell>
          <cell r="Q66">
            <v>0</v>
          </cell>
          <cell r="R66">
            <v>884</v>
          </cell>
          <cell r="S66">
            <v>969.57119999999998</v>
          </cell>
          <cell r="T66">
            <v>1303103.6928000001</v>
          </cell>
          <cell r="U66">
            <v>72</v>
          </cell>
          <cell r="V66">
            <v>938235</v>
          </cell>
        </row>
        <row r="67">
          <cell r="C67" t="str">
            <v>精密仪表库(一仪表)</v>
          </cell>
          <cell r="D67">
            <v>31305</v>
          </cell>
          <cell r="E67" t="str">
            <v>钢砼</v>
          </cell>
          <cell r="F67">
            <v>2</v>
          </cell>
          <cell r="G67">
            <v>4.5</v>
          </cell>
          <cell r="H67">
            <v>1885.9</v>
          </cell>
          <cell r="I67">
            <v>0</v>
          </cell>
          <cell r="J67">
            <v>1680377</v>
          </cell>
          <cell r="K67">
            <v>693384.17</v>
          </cell>
          <cell r="L67">
            <v>0</v>
          </cell>
          <cell r="M67">
            <v>0</v>
          </cell>
          <cell r="N67">
            <v>13.9</v>
          </cell>
          <cell r="O67">
            <v>50</v>
          </cell>
          <cell r="P67">
            <v>0</v>
          </cell>
          <cell r="Q67">
            <v>0</v>
          </cell>
          <cell r="R67">
            <v>916</v>
          </cell>
          <cell r="S67">
            <v>1004.6688</v>
          </cell>
          <cell r="T67">
            <v>1894704.8899200002</v>
          </cell>
          <cell r="U67">
            <v>72</v>
          </cell>
          <cell r="V67">
            <v>1364188</v>
          </cell>
        </row>
        <row r="68">
          <cell r="C68" t="str">
            <v>机电备品库</v>
          </cell>
          <cell r="D68">
            <v>31305</v>
          </cell>
          <cell r="E68" t="str">
            <v>钢砼</v>
          </cell>
          <cell r="F68">
            <v>1</v>
          </cell>
          <cell r="G68">
            <v>12</v>
          </cell>
          <cell r="H68">
            <v>8837.2999999999993</v>
          </cell>
          <cell r="I68">
            <v>0</v>
          </cell>
          <cell r="J68">
            <v>8027853</v>
          </cell>
          <cell r="K68">
            <v>3312581.81</v>
          </cell>
          <cell r="L68">
            <v>0</v>
          </cell>
          <cell r="M68">
            <v>0</v>
          </cell>
          <cell r="N68">
            <v>13.9</v>
          </cell>
          <cell r="O68">
            <v>50</v>
          </cell>
          <cell r="P68">
            <v>0</v>
          </cell>
          <cell r="Q68">
            <v>0</v>
          </cell>
          <cell r="R68">
            <v>884</v>
          </cell>
          <cell r="S68">
            <v>969.57119999999998</v>
          </cell>
          <cell r="T68">
            <v>8568391.5657599997</v>
          </cell>
          <cell r="U68">
            <v>72</v>
          </cell>
          <cell r="V68">
            <v>6169242</v>
          </cell>
        </row>
        <row r="69">
          <cell r="C69" t="str">
            <v>车辆备件仓库</v>
          </cell>
          <cell r="D69">
            <v>31305</v>
          </cell>
          <cell r="E69" t="str">
            <v>钢砼</v>
          </cell>
          <cell r="F69">
            <v>1</v>
          </cell>
          <cell r="G69">
            <v>12</v>
          </cell>
          <cell r="H69">
            <v>1836</v>
          </cell>
          <cell r="I69">
            <v>0</v>
          </cell>
          <cell r="J69">
            <v>1828477</v>
          </cell>
          <cell r="K69">
            <v>754495.56</v>
          </cell>
          <cell r="L69">
            <v>0</v>
          </cell>
          <cell r="M69">
            <v>0</v>
          </cell>
          <cell r="N69">
            <v>13.9</v>
          </cell>
          <cell r="O69">
            <v>50</v>
          </cell>
          <cell r="P69">
            <v>0</v>
          </cell>
          <cell r="Q69">
            <v>0</v>
          </cell>
          <cell r="R69">
            <v>884</v>
          </cell>
          <cell r="S69">
            <v>969.57119999999998</v>
          </cell>
          <cell r="T69">
            <v>1780132.7231999999</v>
          </cell>
          <cell r="U69">
            <v>72</v>
          </cell>
          <cell r="V69">
            <v>1281696</v>
          </cell>
        </row>
        <row r="70">
          <cell r="C70" t="str">
            <v>二次淬火厂房</v>
          </cell>
          <cell r="D70">
            <v>32523</v>
          </cell>
          <cell r="E70" t="str">
            <v>钢砼</v>
          </cell>
          <cell r="F70">
            <v>1</v>
          </cell>
          <cell r="G70">
            <v>16</v>
          </cell>
          <cell r="H70">
            <v>4233</v>
          </cell>
          <cell r="I70">
            <v>0</v>
          </cell>
          <cell r="J70">
            <v>11810982</v>
          </cell>
          <cell r="K70">
            <v>5954868.3899999997</v>
          </cell>
          <cell r="L70">
            <v>0</v>
          </cell>
          <cell r="M70">
            <v>0</v>
          </cell>
          <cell r="N70">
            <v>10.5</v>
          </cell>
          <cell r="O70">
            <v>50</v>
          </cell>
          <cell r="P70">
            <v>0</v>
          </cell>
          <cell r="Q70">
            <v>0</v>
          </cell>
          <cell r="R70">
            <v>1112</v>
          </cell>
          <cell r="S70">
            <v>1219.6415999999999</v>
          </cell>
          <cell r="T70">
            <v>5162742.8927999996</v>
          </cell>
          <cell r="U70">
            <v>79</v>
          </cell>
          <cell r="V70">
            <v>4078567</v>
          </cell>
        </row>
        <row r="71">
          <cell r="C71" t="str">
            <v>自行车棚</v>
          </cell>
          <cell r="D71">
            <v>34257</v>
          </cell>
          <cell r="E71" t="str">
            <v>轻钢</v>
          </cell>
          <cell r="F71">
            <v>1</v>
          </cell>
          <cell r="G71">
            <v>2.5</v>
          </cell>
          <cell r="H71">
            <v>156.6</v>
          </cell>
          <cell r="I71">
            <v>0</v>
          </cell>
          <cell r="J71">
            <v>31277</v>
          </cell>
          <cell r="K71">
            <v>21781.01</v>
          </cell>
          <cell r="L71">
            <v>0</v>
          </cell>
          <cell r="M71">
            <v>0</v>
          </cell>
          <cell r="N71">
            <v>5.8</v>
          </cell>
          <cell r="O71">
            <v>15</v>
          </cell>
          <cell r="P71">
            <v>0</v>
          </cell>
          <cell r="Q71">
            <v>0</v>
          </cell>
          <cell r="R71">
            <v>288</v>
          </cell>
          <cell r="S71">
            <v>306.9504</v>
          </cell>
          <cell r="T71">
            <v>48068.432639999999</v>
          </cell>
          <cell r="U71">
            <v>61</v>
          </cell>
          <cell r="V71">
            <v>29322</v>
          </cell>
        </row>
        <row r="72">
          <cell r="C72" t="str">
            <v>5#磅房</v>
          </cell>
          <cell r="D72">
            <v>32857</v>
          </cell>
          <cell r="E72" t="str">
            <v>砖混</v>
          </cell>
          <cell r="F72">
            <v>1</v>
          </cell>
          <cell r="G72">
            <v>3</v>
          </cell>
          <cell r="H72">
            <v>20</v>
          </cell>
          <cell r="I72">
            <v>0</v>
          </cell>
          <cell r="J72">
            <v>40000</v>
          </cell>
          <cell r="K72">
            <v>40000</v>
          </cell>
          <cell r="L72">
            <v>0</v>
          </cell>
          <cell r="M72">
            <v>0</v>
          </cell>
          <cell r="N72">
            <v>9.6</v>
          </cell>
          <cell r="O72">
            <v>40</v>
          </cell>
          <cell r="P72">
            <v>0</v>
          </cell>
          <cell r="Q72">
            <v>0</v>
          </cell>
          <cell r="R72">
            <v>2000</v>
          </cell>
          <cell r="S72">
            <v>2131.6000000000004</v>
          </cell>
          <cell r="T72">
            <v>42632.000000000007</v>
          </cell>
          <cell r="U72">
            <v>76</v>
          </cell>
          <cell r="V72">
            <v>32400</v>
          </cell>
        </row>
        <row r="73">
          <cell r="C73" t="str">
            <v>7#磅房</v>
          </cell>
          <cell r="D73">
            <v>32126</v>
          </cell>
          <cell r="E73" t="str">
            <v>砖混</v>
          </cell>
          <cell r="F73">
            <v>1</v>
          </cell>
          <cell r="G73">
            <v>3</v>
          </cell>
          <cell r="H73">
            <v>20</v>
          </cell>
          <cell r="I73">
            <v>0</v>
          </cell>
          <cell r="J73">
            <v>40000</v>
          </cell>
          <cell r="K73">
            <v>40000</v>
          </cell>
          <cell r="L73">
            <v>0</v>
          </cell>
          <cell r="M73">
            <v>0</v>
          </cell>
          <cell r="N73">
            <v>11.6</v>
          </cell>
          <cell r="O73">
            <v>40</v>
          </cell>
          <cell r="P73">
            <v>0</v>
          </cell>
          <cell r="Q73">
            <v>0</v>
          </cell>
          <cell r="R73">
            <v>2000</v>
          </cell>
          <cell r="S73">
            <v>2131.6000000000004</v>
          </cell>
          <cell r="T73">
            <v>42632.000000000007</v>
          </cell>
          <cell r="U73">
            <v>71</v>
          </cell>
          <cell r="V73">
            <v>30269</v>
          </cell>
        </row>
        <row r="74">
          <cell r="C74" t="str">
            <v>8#磅房</v>
          </cell>
          <cell r="D74">
            <v>33100</v>
          </cell>
          <cell r="E74" t="str">
            <v>砖混</v>
          </cell>
          <cell r="F74">
            <v>1</v>
          </cell>
          <cell r="G74">
            <v>3</v>
          </cell>
          <cell r="H74">
            <v>20</v>
          </cell>
          <cell r="I74">
            <v>0</v>
          </cell>
          <cell r="J74">
            <v>40000</v>
          </cell>
          <cell r="K74">
            <v>40000</v>
          </cell>
          <cell r="L74">
            <v>0</v>
          </cell>
          <cell r="M74">
            <v>0</v>
          </cell>
          <cell r="N74">
            <v>9</v>
          </cell>
          <cell r="O74">
            <v>40</v>
          </cell>
          <cell r="P74">
            <v>0</v>
          </cell>
          <cell r="Q74">
            <v>0</v>
          </cell>
          <cell r="R74">
            <v>2000</v>
          </cell>
          <cell r="S74">
            <v>2131.6000000000004</v>
          </cell>
          <cell r="T74">
            <v>42632.000000000007</v>
          </cell>
          <cell r="U74">
            <v>78</v>
          </cell>
          <cell r="V74">
            <v>33253</v>
          </cell>
        </row>
        <row r="75">
          <cell r="C75" t="str">
            <v>同位素库房</v>
          </cell>
          <cell r="D75">
            <v>29966</v>
          </cell>
          <cell r="E75" t="str">
            <v>砖混</v>
          </cell>
          <cell r="F75">
            <v>1</v>
          </cell>
          <cell r="G75">
            <v>4.5</v>
          </cell>
          <cell r="H75">
            <v>61.3</v>
          </cell>
          <cell r="I75">
            <v>10858</v>
          </cell>
          <cell r="J75">
            <v>75368</v>
          </cell>
          <cell r="K75">
            <v>31099.56</v>
          </cell>
          <cell r="L75">
            <v>0</v>
          </cell>
          <cell r="M75">
            <v>0</v>
          </cell>
          <cell r="N75">
            <v>17.600000000000001</v>
          </cell>
          <cell r="O75">
            <v>40</v>
          </cell>
          <cell r="P75">
            <v>0</v>
          </cell>
          <cell r="Q75">
            <v>0</v>
          </cell>
          <cell r="R75">
            <v>960</v>
          </cell>
          <cell r="S75">
            <v>1023.1680000000001</v>
          </cell>
          <cell r="T75">
            <v>62720.198400000001</v>
          </cell>
          <cell r="U75">
            <v>56</v>
          </cell>
          <cell r="V75">
            <v>35123</v>
          </cell>
        </row>
        <row r="76">
          <cell r="C76" t="str">
            <v>同位素工作室</v>
          </cell>
          <cell r="D76">
            <v>32523</v>
          </cell>
          <cell r="E76" t="str">
            <v>砖混</v>
          </cell>
          <cell r="F76">
            <v>1</v>
          </cell>
          <cell r="G76">
            <v>4.5</v>
          </cell>
          <cell r="H76">
            <v>72</v>
          </cell>
          <cell r="I76">
            <v>10858</v>
          </cell>
          <cell r="J76">
            <v>67798</v>
          </cell>
          <cell r="K76">
            <v>34182.449999999997</v>
          </cell>
          <cell r="L76">
            <v>0</v>
          </cell>
          <cell r="M76">
            <v>0</v>
          </cell>
          <cell r="N76">
            <v>10.5</v>
          </cell>
          <cell r="O76">
            <v>40</v>
          </cell>
          <cell r="P76">
            <v>0</v>
          </cell>
          <cell r="Q76">
            <v>0</v>
          </cell>
          <cell r="R76">
            <v>960</v>
          </cell>
          <cell r="S76">
            <v>1023.1680000000001</v>
          </cell>
          <cell r="T76">
            <v>73668.096000000005</v>
          </cell>
          <cell r="U76">
            <v>74</v>
          </cell>
          <cell r="V76">
            <v>54514</v>
          </cell>
        </row>
        <row r="77">
          <cell r="C77" t="str">
            <v>1#磅房</v>
          </cell>
          <cell r="D77">
            <v>32035</v>
          </cell>
          <cell r="E77" t="str">
            <v>砖混</v>
          </cell>
          <cell r="F77">
            <v>1</v>
          </cell>
          <cell r="G77">
            <v>3</v>
          </cell>
          <cell r="H77">
            <v>24</v>
          </cell>
          <cell r="I77" t="str">
            <v>04881</v>
          </cell>
          <cell r="J77">
            <v>48203</v>
          </cell>
          <cell r="K77">
            <v>18536.259999999998</v>
          </cell>
          <cell r="L77">
            <v>0</v>
          </cell>
          <cell r="M77">
            <v>0</v>
          </cell>
          <cell r="N77">
            <v>11.9</v>
          </cell>
          <cell r="O77">
            <v>40</v>
          </cell>
          <cell r="P77">
            <v>0</v>
          </cell>
          <cell r="Q77">
            <v>0</v>
          </cell>
          <cell r="R77">
            <v>2000</v>
          </cell>
          <cell r="S77">
            <v>2131.6000000000004</v>
          </cell>
          <cell r="T77">
            <v>51158.400000000009</v>
          </cell>
          <cell r="U77">
            <v>70</v>
          </cell>
          <cell r="V77">
            <v>35811</v>
          </cell>
        </row>
        <row r="78">
          <cell r="C78" t="str">
            <v>2#磅房</v>
          </cell>
          <cell r="D78">
            <v>32065</v>
          </cell>
          <cell r="E78" t="str">
            <v>砖混</v>
          </cell>
          <cell r="F78">
            <v>1</v>
          </cell>
          <cell r="G78">
            <v>3</v>
          </cell>
          <cell r="H78">
            <v>24</v>
          </cell>
          <cell r="I78" t="str">
            <v>04876</v>
          </cell>
          <cell r="J78">
            <v>48203</v>
          </cell>
          <cell r="K78">
            <v>18664.79</v>
          </cell>
          <cell r="L78">
            <v>0</v>
          </cell>
          <cell r="M78">
            <v>0</v>
          </cell>
          <cell r="N78">
            <v>11.8</v>
          </cell>
          <cell r="O78">
            <v>40</v>
          </cell>
          <cell r="P78">
            <v>0</v>
          </cell>
          <cell r="Q78">
            <v>0</v>
          </cell>
          <cell r="R78">
            <v>2000</v>
          </cell>
          <cell r="S78">
            <v>2131.6000000000004</v>
          </cell>
          <cell r="T78">
            <v>51158.400000000009</v>
          </cell>
          <cell r="U78">
            <v>71</v>
          </cell>
          <cell r="V78">
            <v>36322</v>
          </cell>
        </row>
        <row r="79">
          <cell r="C79" t="str">
            <v>3#磅房</v>
          </cell>
          <cell r="D79">
            <v>32065</v>
          </cell>
          <cell r="E79" t="str">
            <v>砖混</v>
          </cell>
          <cell r="F79">
            <v>1</v>
          </cell>
          <cell r="G79">
            <v>3</v>
          </cell>
          <cell r="H79">
            <v>24</v>
          </cell>
          <cell r="I79">
            <v>0</v>
          </cell>
          <cell r="J79">
            <v>53353</v>
          </cell>
          <cell r="K79">
            <v>23814.79</v>
          </cell>
          <cell r="L79">
            <v>0</v>
          </cell>
          <cell r="M79">
            <v>0</v>
          </cell>
          <cell r="N79">
            <v>11.8</v>
          </cell>
          <cell r="O79">
            <v>40</v>
          </cell>
          <cell r="P79">
            <v>0</v>
          </cell>
          <cell r="Q79">
            <v>0</v>
          </cell>
          <cell r="R79">
            <v>2000</v>
          </cell>
          <cell r="S79">
            <v>2131.6000000000004</v>
          </cell>
          <cell r="T79">
            <v>51158.400000000009</v>
          </cell>
          <cell r="U79">
            <v>71</v>
          </cell>
          <cell r="V79">
            <v>36322</v>
          </cell>
        </row>
        <row r="80">
          <cell r="C80" t="str">
            <v>4#磅房</v>
          </cell>
          <cell r="D80">
            <v>32004</v>
          </cell>
          <cell r="E80" t="str">
            <v>砖混</v>
          </cell>
          <cell r="F80">
            <v>1</v>
          </cell>
          <cell r="G80">
            <v>3</v>
          </cell>
          <cell r="H80">
            <v>18.899999999999999</v>
          </cell>
          <cell r="I80">
            <v>0</v>
          </cell>
          <cell r="J80">
            <v>30413</v>
          </cell>
          <cell r="K80">
            <v>10580.58</v>
          </cell>
          <cell r="L80">
            <v>0</v>
          </cell>
          <cell r="M80">
            <v>0</v>
          </cell>
          <cell r="N80">
            <v>12</v>
          </cell>
          <cell r="O80">
            <v>40</v>
          </cell>
          <cell r="P80">
            <v>0</v>
          </cell>
          <cell r="Q80">
            <v>0</v>
          </cell>
          <cell r="R80">
            <v>2000</v>
          </cell>
          <cell r="S80">
            <v>2131.6000000000004</v>
          </cell>
          <cell r="T80">
            <v>40287.240000000005</v>
          </cell>
          <cell r="U80">
            <v>70</v>
          </cell>
          <cell r="V80">
            <v>28201</v>
          </cell>
        </row>
        <row r="81">
          <cell r="C81" t="str">
            <v>6#磅房</v>
          </cell>
          <cell r="D81">
            <v>32065</v>
          </cell>
          <cell r="E81" t="str">
            <v>砖混</v>
          </cell>
          <cell r="F81">
            <v>1</v>
          </cell>
          <cell r="G81">
            <v>3</v>
          </cell>
          <cell r="H81">
            <v>60</v>
          </cell>
          <cell r="I81">
            <v>0</v>
          </cell>
          <cell r="J81">
            <v>540025</v>
          </cell>
          <cell r="K81">
            <v>238223.61</v>
          </cell>
          <cell r="L81">
            <v>0</v>
          </cell>
          <cell r="M81">
            <v>0</v>
          </cell>
          <cell r="N81">
            <v>11.8</v>
          </cell>
          <cell r="O81">
            <v>40</v>
          </cell>
          <cell r="P81">
            <v>0</v>
          </cell>
          <cell r="Q81">
            <v>0</v>
          </cell>
          <cell r="R81">
            <v>2000</v>
          </cell>
          <cell r="S81">
            <v>2131.6000000000004</v>
          </cell>
          <cell r="T81">
            <v>127896.00000000003</v>
          </cell>
          <cell r="U81">
            <v>71</v>
          </cell>
          <cell r="V81">
            <v>90806</v>
          </cell>
        </row>
        <row r="82">
          <cell r="C82" t="str">
            <v>自行车棚</v>
          </cell>
          <cell r="D82">
            <v>34257</v>
          </cell>
          <cell r="E82" t="str">
            <v>轻钢</v>
          </cell>
          <cell r="F82">
            <v>1</v>
          </cell>
          <cell r="G82">
            <v>2.5</v>
          </cell>
          <cell r="H82">
            <v>224</v>
          </cell>
          <cell r="I82">
            <v>10858</v>
          </cell>
          <cell r="J82">
            <v>31288</v>
          </cell>
          <cell r="K82">
            <v>21788.68</v>
          </cell>
          <cell r="L82">
            <v>0</v>
          </cell>
          <cell r="M82">
            <v>0</v>
          </cell>
          <cell r="N82">
            <v>5.8</v>
          </cell>
          <cell r="O82">
            <v>15</v>
          </cell>
          <cell r="P82">
            <v>0</v>
          </cell>
          <cell r="Q82">
            <v>0</v>
          </cell>
          <cell r="R82">
            <v>288</v>
          </cell>
          <cell r="S82">
            <v>306.9504</v>
          </cell>
          <cell r="T82">
            <v>68756.889599999995</v>
          </cell>
          <cell r="U82">
            <v>61</v>
          </cell>
          <cell r="V82">
            <v>41942</v>
          </cell>
        </row>
        <row r="83">
          <cell r="C83" t="str">
            <v>自行车棚</v>
          </cell>
          <cell r="D83">
            <v>34257</v>
          </cell>
          <cell r="E83" t="str">
            <v>轻钢</v>
          </cell>
          <cell r="F83">
            <v>1</v>
          </cell>
          <cell r="G83">
            <v>2.5</v>
          </cell>
          <cell r="H83">
            <v>236</v>
          </cell>
          <cell r="I83">
            <v>10858</v>
          </cell>
          <cell r="J83">
            <v>31277</v>
          </cell>
          <cell r="K83">
            <v>21781.01</v>
          </cell>
          <cell r="L83">
            <v>0</v>
          </cell>
          <cell r="M83">
            <v>0</v>
          </cell>
          <cell r="N83">
            <v>5.8</v>
          </cell>
          <cell r="O83">
            <v>15</v>
          </cell>
          <cell r="P83">
            <v>0</v>
          </cell>
          <cell r="Q83">
            <v>0</v>
          </cell>
          <cell r="R83">
            <v>288</v>
          </cell>
          <cell r="S83">
            <v>306.9504</v>
          </cell>
          <cell r="T83">
            <v>72440.294399999999</v>
          </cell>
          <cell r="U83">
            <v>61</v>
          </cell>
          <cell r="V83">
            <v>44189</v>
          </cell>
        </row>
        <row r="84">
          <cell r="C84" t="str">
            <v>自行车棚</v>
          </cell>
          <cell r="D84">
            <v>34257</v>
          </cell>
          <cell r="E84" t="str">
            <v>轻钢</v>
          </cell>
          <cell r="F84">
            <v>1</v>
          </cell>
          <cell r="G84">
            <v>2.5</v>
          </cell>
          <cell r="H84">
            <v>526</v>
          </cell>
          <cell r="I84">
            <v>10858</v>
          </cell>
          <cell r="J84">
            <v>31277</v>
          </cell>
          <cell r="K84">
            <v>21781.01</v>
          </cell>
          <cell r="L84">
            <v>0</v>
          </cell>
          <cell r="M84">
            <v>0</v>
          </cell>
          <cell r="N84">
            <v>5.8</v>
          </cell>
          <cell r="O84">
            <v>15</v>
          </cell>
          <cell r="P84">
            <v>0</v>
          </cell>
          <cell r="Q84">
            <v>0</v>
          </cell>
          <cell r="R84">
            <v>288</v>
          </cell>
          <cell r="S84">
            <v>315.8784</v>
          </cell>
          <cell r="T84">
            <v>166152.03839999999</v>
          </cell>
          <cell r="U84">
            <v>61</v>
          </cell>
          <cell r="V84">
            <v>101353</v>
          </cell>
        </row>
        <row r="85">
          <cell r="C85" t="str">
            <v>自行车棚</v>
          </cell>
          <cell r="D85">
            <v>34257</v>
          </cell>
          <cell r="E85" t="str">
            <v>轻钢</v>
          </cell>
          <cell r="F85">
            <v>1</v>
          </cell>
          <cell r="G85">
            <v>2.5</v>
          </cell>
          <cell r="H85">
            <v>136</v>
          </cell>
          <cell r="I85">
            <v>10858</v>
          </cell>
          <cell r="J85">
            <v>31277</v>
          </cell>
          <cell r="K85">
            <v>21781.01</v>
          </cell>
          <cell r="L85">
            <v>0</v>
          </cell>
          <cell r="M85">
            <v>0</v>
          </cell>
          <cell r="N85">
            <v>5.8</v>
          </cell>
          <cell r="O85">
            <v>15</v>
          </cell>
          <cell r="P85">
            <v>0</v>
          </cell>
          <cell r="Q85">
            <v>0</v>
          </cell>
          <cell r="R85">
            <v>288</v>
          </cell>
          <cell r="S85">
            <v>306.9504</v>
          </cell>
          <cell r="T85">
            <v>41745.254399999998</v>
          </cell>
          <cell r="U85">
            <v>61</v>
          </cell>
          <cell r="V85">
            <v>25465</v>
          </cell>
        </row>
        <row r="86">
          <cell r="C86" t="str">
            <v>自行车棚</v>
          </cell>
          <cell r="D86">
            <v>34257</v>
          </cell>
          <cell r="E86" t="str">
            <v>轻钢</v>
          </cell>
          <cell r="F86">
            <v>1</v>
          </cell>
          <cell r="G86">
            <v>2.5</v>
          </cell>
          <cell r="H86">
            <v>131</v>
          </cell>
          <cell r="I86">
            <v>10858</v>
          </cell>
          <cell r="J86">
            <v>31277</v>
          </cell>
          <cell r="K86">
            <v>21781.01</v>
          </cell>
          <cell r="L86">
            <v>0</v>
          </cell>
          <cell r="M86">
            <v>0</v>
          </cell>
          <cell r="N86">
            <v>5.8</v>
          </cell>
          <cell r="O86">
            <v>15</v>
          </cell>
          <cell r="P86">
            <v>0</v>
          </cell>
          <cell r="Q86">
            <v>0</v>
          </cell>
          <cell r="R86">
            <v>288</v>
          </cell>
          <cell r="S86">
            <v>306.9504</v>
          </cell>
          <cell r="T86">
            <v>40210.502399999998</v>
          </cell>
          <cell r="U86">
            <v>61</v>
          </cell>
          <cell r="V86">
            <v>24528</v>
          </cell>
        </row>
        <row r="87">
          <cell r="C87" t="str">
            <v>自行车棚</v>
          </cell>
          <cell r="D87">
            <v>34257</v>
          </cell>
          <cell r="E87" t="str">
            <v>轻钢</v>
          </cell>
          <cell r="F87">
            <v>1</v>
          </cell>
          <cell r="G87">
            <v>2.5</v>
          </cell>
          <cell r="H87">
            <v>222</v>
          </cell>
          <cell r="I87">
            <v>10858</v>
          </cell>
          <cell r="J87">
            <v>31277</v>
          </cell>
          <cell r="K87">
            <v>21781.01</v>
          </cell>
          <cell r="L87">
            <v>0</v>
          </cell>
          <cell r="M87">
            <v>0</v>
          </cell>
          <cell r="N87">
            <v>5.8</v>
          </cell>
          <cell r="O87">
            <v>15</v>
          </cell>
          <cell r="P87">
            <v>0</v>
          </cell>
          <cell r="Q87">
            <v>0</v>
          </cell>
          <cell r="R87">
            <v>288</v>
          </cell>
          <cell r="S87">
            <v>306.9504</v>
          </cell>
          <cell r="T87">
            <v>68142.988800000006</v>
          </cell>
          <cell r="U87">
            <v>61</v>
          </cell>
          <cell r="V87">
            <v>41567</v>
          </cell>
        </row>
        <row r="88">
          <cell r="C88" t="str">
            <v>自行车棚</v>
          </cell>
          <cell r="D88">
            <v>34257</v>
          </cell>
          <cell r="E88" t="str">
            <v>轻钢</v>
          </cell>
          <cell r="F88">
            <v>1</v>
          </cell>
          <cell r="G88">
            <v>2.5</v>
          </cell>
          <cell r="H88">
            <v>132</v>
          </cell>
          <cell r="I88">
            <v>10858</v>
          </cell>
          <cell r="J88">
            <v>31277</v>
          </cell>
          <cell r="K88">
            <v>21781.01</v>
          </cell>
          <cell r="L88">
            <v>0</v>
          </cell>
          <cell r="M88">
            <v>0</v>
          </cell>
          <cell r="N88">
            <v>5.8</v>
          </cell>
          <cell r="O88">
            <v>15</v>
          </cell>
          <cell r="P88">
            <v>0</v>
          </cell>
          <cell r="Q88">
            <v>0</v>
          </cell>
          <cell r="R88">
            <v>288</v>
          </cell>
          <cell r="S88">
            <v>306.9504</v>
          </cell>
          <cell r="T88">
            <v>40517.452799999999</v>
          </cell>
          <cell r="U88">
            <v>61</v>
          </cell>
          <cell r="V88">
            <v>24716</v>
          </cell>
        </row>
        <row r="89">
          <cell r="C89" t="str">
            <v>自行车棚</v>
          </cell>
          <cell r="D89">
            <v>34257</v>
          </cell>
          <cell r="E89" t="str">
            <v>轻钢</v>
          </cell>
          <cell r="F89">
            <v>1</v>
          </cell>
          <cell r="G89">
            <v>2.5</v>
          </cell>
          <cell r="H89">
            <v>337</v>
          </cell>
          <cell r="I89">
            <v>10858</v>
          </cell>
          <cell r="J89">
            <v>31277</v>
          </cell>
          <cell r="K89">
            <v>21781.01</v>
          </cell>
          <cell r="L89">
            <v>0</v>
          </cell>
          <cell r="M89">
            <v>0</v>
          </cell>
          <cell r="N89">
            <v>5.8</v>
          </cell>
          <cell r="O89">
            <v>15</v>
          </cell>
          <cell r="P89">
            <v>0</v>
          </cell>
          <cell r="Q89">
            <v>0</v>
          </cell>
          <cell r="R89">
            <v>288</v>
          </cell>
          <cell r="S89">
            <v>306.9504</v>
          </cell>
          <cell r="T89">
            <v>103442.28479999999</v>
          </cell>
          <cell r="U89">
            <v>61</v>
          </cell>
          <cell r="V89">
            <v>63100</v>
          </cell>
        </row>
        <row r="90">
          <cell r="C90" t="str">
            <v>自行车棚</v>
          </cell>
          <cell r="D90">
            <v>34257</v>
          </cell>
          <cell r="E90" t="str">
            <v>轻钢</v>
          </cell>
          <cell r="F90">
            <v>1</v>
          </cell>
          <cell r="G90">
            <v>2.5</v>
          </cell>
          <cell r="H90">
            <v>126</v>
          </cell>
          <cell r="I90">
            <v>10858</v>
          </cell>
          <cell r="J90">
            <v>31277</v>
          </cell>
          <cell r="K90">
            <v>21781.01</v>
          </cell>
          <cell r="L90">
            <v>0</v>
          </cell>
          <cell r="M90">
            <v>0</v>
          </cell>
          <cell r="N90">
            <v>5.8</v>
          </cell>
          <cell r="O90">
            <v>15</v>
          </cell>
          <cell r="P90">
            <v>0</v>
          </cell>
          <cell r="Q90">
            <v>0</v>
          </cell>
          <cell r="R90">
            <v>288</v>
          </cell>
          <cell r="S90">
            <v>306.9504</v>
          </cell>
          <cell r="T90">
            <v>38675.750399999997</v>
          </cell>
          <cell r="U90">
            <v>61</v>
          </cell>
          <cell r="V90">
            <v>23592</v>
          </cell>
        </row>
        <row r="91">
          <cell r="C91" t="str">
            <v>自行车棚</v>
          </cell>
          <cell r="D91">
            <v>34257</v>
          </cell>
          <cell r="E91" t="str">
            <v>轻钢</v>
          </cell>
          <cell r="F91">
            <v>1</v>
          </cell>
          <cell r="G91">
            <v>2.5</v>
          </cell>
          <cell r="H91">
            <v>223</v>
          </cell>
          <cell r="I91">
            <v>10858</v>
          </cell>
          <cell r="J91">
            <v>31277</v>
          </cell>
          <cell r="K91">
            <v>21781.01</v>
          </cell>
          <cell r="L91">
            <v>0</v>
          </cell>
          <cell r="M91">
            <v>0</v>
          </cell>
          <cell r="N91">
            <v>5.8</v>
          </cell>
          <cell r="O91">
            <v>15</v>
          </cell>
          <cell r="P91">
            <v>0</v>
          </cell>
          <cell r="Q91">
            <v>0</v>
          </cell>
          <cell r="R91">
            <v>288</v>
          </cell>
          <cell r="S91">
            <v>306.9504</v>
          </cell>
          <cell r="T91">
            <v>68449.939199999993</v>
          </cell>
          <cell r="U91">
            <v>61</v>
          </cell>
          <cell r="V91">
            <v>41754</v>
          </cell>
        </row>
        <row r="92">
          <cell r="C92" t="str">
            <v>机修更衣室</v>
          </cell>
          <cell r="D92">
            <v>31305</v>
          </cell>
          <cell r="E92" t="str">
            <v>砖混</v>
          </cell>
          <cell r="F92">
            <v>3</v>
          </cell>
          <cell r="G92">
            <v>3.3</v>
          </cell>
          <cell r="H92">
            <v>1267</v>
          </cell>
          <cell r="I92">
            <v>10861</v>
          </cell>
          <cell r="J92">
            <v>721477</v>
          </cell>
          <cell r="K92">
            <v>297707.40999999997</v>
          </cell>
          <cell r="L92">
            <v>0</v>
          </cell>
          <cell r="M92">
            <v>0</v>
          </cell>
          <cell r="N92">
            <v>13.9</v>
          </cell>
          <cell r="O92">
            <v>40</v>
          </cell>
          <cell r="P92">
            <v>0</v>
          </cell>
          <cell r="Q92">
            <v>0</v>
          </cell>
          <cell r="R92">
            <v>690</v>
          </cell>
          <cell r="S92">
            <v>756.79200000000003</v>
          </cell>
          <cell r="T92">
            <v>958855.46400000004</v>
          </cell>
          <cell r="U92">
            <v>65</v>
          </cell>
          <cell r="V92">
            <v>623256</v>
          </cell>
        </row>
        <row r="93">
          <cell r="C93" t="str">
            <v>钢锭模食堂</v>
          </cell>
          <cell r="D93">
            <v>31305</v>
          </cell>
          <cell r="E93" t="str">
            <v>钢砼</v>
          </cell>
          <cell r="F93">
            <v>1</v>
          </cell>
          <cell r="G93">
            <v>4</v>
          </cell>
          <cell r="H93">
            <v>438</v>
          </cell>
          <cell r="I93">
            <v>10861</v>
          </cell>
          <cell r="J93">
            <v>912758</v>
          </cell>
          <cell r="K93">
            <v>376636.91</v>
          </cell>
          <cell r="L93">
            <v>0</v>
          </cell>
          <cell r="M93">
            <v>0</v>
          </cell>
          <cell r="N93">
            <v>13.9</v>
          </cell>
          <cell r="O93">
            <v>55</v>
          </cell>
          <cell r="P93">
            <v>0</v>
          </cell>
          <cell r="Q93">
            <v>0</v>
          </cell>
          <cell r="R93">
            <v>1019</v>
          </cell>
          <cell r="S93">
            <v>1086.0502000000001</v>
          </cell>
          <cell r="T93">
            <v>475689.98760000005</v>
          </cell>
          <cell r="U93">
            <v>75</v>
          </cell>
          <cell r="V93">
            <v>356767</v>
          </cell>
        </row>
        <row r="94">
          <cell r="C94" t="str">
            <v>钢锭模浴室</v>
          </cell>
          <cell r="D94">
            <v>31305</v>
          </cell>
          <cell r="E94" t="str">
            <v>砖混</v>
          </cell>
          <cell r="F94">
            <v>1</v>
          </cell>
          <cell r="G94">
            <v>4</v>
          </cell>
          <cell r="H94">
            <v>438</v>
          </cell>
          <cell r="I94">
            <v>10861</v>
          </cell>
          <cell r="J94">
            <v>289473</v>
          </cell>
          <cell r="K94">
            <v>119446.97</v>
          </cell>
          <cell r="L94">
            <v>0</v>
          </cell>
          <cell r="M94">
            <v>0</v>
          </cell>
          <cell r="N94">
            <v>13.9</v>
          </cell>
          <cell r="O94">
            <v>40</v>
          </cell>
          <cell r="P94">
            <v>0</v>
          </cell>
          <cell r="Q94">
            <v>0</v>
          </cell>
          <cell r="R94">
            <v>1530</v>
          </cell>
          <cell r="S94">
            <v>1630.6740000000002</v>
          </cell>
          <cell r="T94">
            <v>714235.21200000006</v>
          </cell>
          <cell r="U94">
            <v>65</v>
          </cell>
          <cell r="V94">
            <v>464253</v>
          </cell>
        </row>
        <row r="95">
          <cell r="C95" t="str">
            <v>设备部浴室</v>
          </cell>
          <cell r="D95">
            <v>32096</v>
          </cell>
          <cell r="E95" t="str">
            <v>砖混</v>
          </cell>
          <cell r="F95">
            <v>1</v>
          </cell>
          <cell r="G95">
            <v>4</v>
          </cell>
          <cell r="H95">
            <v>467</v>
          </cell>
          <cell r="I95">
            <v>10858</v>
          </cell>
          <cell r="J95">
            <v>359550</v>
          </cell>
          <cell r="K95">
            <v>161356</v>
          </cell>
          <cell r="L95">
            <v>0</v>
          </cell>
          <cell r="M95">
            <v>0</v>
          </cell>
          <cell r="N95">
            <v>11.7</v>
          </cell>
          <cell r="O95">
            <v>40</v>
          </cell>
          <cell r="P95">
            <v>0</v>
          </cell>
          <cell r="Q95">
            <v>0</v>
          </cell>
          <cell r="R95">
            <v>1530</v>
          </cell>
          <cell r="S95">
            <v>1630.6740000000002</v>
          </cell>
          <cell r="T95">
            <v>761524.75800000015</v>
          </cell>
          <cell r="U95">
            <v>71</v>
          </cell>
          <cell r="V95">
            <v>540683</v>
          </cell>
        </row>
        <row r="96">
          <cell r="C96" t="str">
            <v>设备部食堂</v>
          </cell>
          <cell r="D96">
            <v>32096</v>
          </cell>
          <cell r="E96" t="str">
            <v>钢砼</v>
          </cell>
          <cell r="F96">
            <v>1</v>
          </cell>
          <cell r="G96">
            <v>4</v>
          </cell>
          <cell r="H96">
            <v>2693</v>
          </cell>
          <cell r="I96">
            <v>10858</v>
          </cell>
          <cell r="J96">
            <v>3526400</v>
          </cell>
          <cell r="K96">
            <v>1582549.9</v>
          </cell>
          <cell r="L96">
            <v>0</v>
          </cell>
          <cell r="M96">
            <v>0</v>
          </cell>
          <cell r="N96">
            <v>11.7</v>
          </cell>
          <cell r="O96">
            <v>55</v>
          </cell>
          <cell r="P96">
            <v>0</v>
          </cell>
          <cell r="Q96">
            <v>0</v>
          </cell>
          <cell r="R96">
            <v>1019</v>
          </cell>
          <cell r="S96">
            <v>1117.6392000000001</v>
          </cell>
          <cell r="T96">
            <v>3009802.3656000001</v>
          </cell>
          <cell r="U96">
            <v>79</v>
          </cell>
          <cell r="V96">
            <v>2377744</v>
          </cell>
        </row>
        <row r="97">
          <cell r="C97" t="str">
            <v>设备部托儿所(新楼)</v>
          </cell>
          <cell r="D97">
            <v>32096</v>
          </cell>
          <cell r="E97" t="str">
            <v>砖混</v>
          </cell>
          <cell r="F97">
            <v>2</v>
          </cell>
          <cell r="G97">
            <v>3.3</v>
          </cell>
          <cell r="H97">
            <v>711</v>
          </cell>
          <cell r="I97">
            <v>10858</v>
          </cell>
          <cell r="J97">
            <v>452327</v>
          </cell>
          <cell r="K97">
            <v>202991.69</v>
          </cell>
          <cell r="L97">
            <v>0</v>
          </cell>
          <cell r="M97">
            <v>0</v>
          </cell>
          <cell r="N97">
            <v>11.7</v>
          </cell>
          <cell r="O97">
            <v>40</v>
          </cell>
          <cell r="P97">
            <v>0</v>
          </cell>
          <cell r="Q97">
            <v>0</v>
          </cell>
          <cell r="R97">
            <v>875</v>
          </cell>
          <cell r="S97">
            <v>959.7</v>
          </cell>
          <cell r="T97">
            <v>682346.70000000007</v>
          </cell>
          <cell r="U97">
            <v>71</v>
          </cell>
          <cell r="V97">
            <v>484466</v>
          </cell>
        </row>
        <row r="98">
          <cell r="C98" t="str">
            <v>设备部办公楼(老楼)</v>
          </cell>
          <cell r="D98">
            <v>32096</v>
          </cell>
          <cell r="E98" t="str">
            <v>砖混</v>
          </cell>
          <cell r="F98">
            <v>4</v>
          </cell>
          <cell r="G98">
            <v>3.3</v>
          </cell>
          <cell r="H98">
            <v>3338</v>
          </cell>
          <cell r="I98">
            <v>10858</v>
          </cell>
          <cell r="J98">
            <v>1978200</v>
          </cell>
          <cell r="K98">
            <v>887760.95</v>
          </cell>
          <cell r="L98">
            <v>0</v>
          </cell>
          <cell r="M98">
            <v>0</v>
          </cell>
          <cell r="N98">
            <v>11.7</v>
          </cell>
          <cell r="O98">
            <v>40</v>
          </cell>
          <cell r="P98">
            <v>0</v>
          </cell>
          <cell r="Q98">
            <v>0</v>
          </cell>
          <cell r="R98">
            <v>875</v>
          </cell>
          <cell r="S98">
            <v>959.7</v>
          </cell>
          <cell r="T98">
            <v>3203478.6</v>
          </cell>
          <cell r="U98">
            <v>71</v>
          </cell>
          <cell r="V98">
            <v>2274470</v>
          </cell>
        </row>
        <row r="99">
          <cell r="C99" t="str">
            <v>设备部更衣室</v>
          </cell>
          <cell r="D99">
            <v>32096</v>
          </cell>
          <cell r="E99" t="str">
            <v>砖混</v>
          </cell>
          <cell r="F99">
            <v>3</v>
          </cell>
          <cell r="G99">
            <v>3.3</v>
          </cell>
          <cell r="H99">
            <v>1436</v>
          </cell>
          <cell r="I99">
            <v>10858</v>
          </cell>
          <cell r="J99">
            <v>463015.35</v>
          </cell>
          <cell r="K99">
            <v>463015.35</v>
          </cell>
          <cell r="L99">
            <v>0</v>
          </cell>
          <cell r="M99">
            <v>0</v>
          </cell>
          <cell r="N99">
            <v>11.7</v>
          </cell>
          <cell r="O99">
            <v>40</v>
          </cell>
          <cell r="P99">
            <v>0</v>
          </cell>
          <cell r="Q99">
            <v>0</v>
          </cell>
          <cell r="R99">
            <v>690</v>
          </cell>
          <cell r="S99">
            <v>756.79200000000003</v>
          </cell>
          <cell r="T99">
            <v>1086753.3120000002</v>
          </cell>
          <cell r="U99">
            <v>71</v>
          </cell>
          <cell r="V99">
            <v>771595</v>
          </cell>
        </row>
        <row r="100">
          <cell r="C100" t="str">
            <v>维修站大楼</v>
          </cell>
          <cell r="D100">
            <v>33862</v>
          </cell>
          <cell r="E100" t="str">
            <v>钢砼</v>
          </cell>
          <cell r="F100">
            <v>5</v>
          </cell>
          <cell r="G100">
            <v>3.3</v>
          </cell>
          <cell r="H100">
            <v>1575</v>
          </cell>
          <cell r="I100">
            <v>0</v>
          </cell>
          <cell r="J100">
            <v>2255765</v>
          </cell>
          <cell r="K100">
            <v>2255765</v>
          </cell>
          <cell r="L100">
            <v>0</v>
          </cell>
          <cell r="M100">
            <v>0</v>
          </cell>
          <cell r="N100">
            <v>6.9</v>
          </cell>
          <cell r="O100">
            <v>55</v>
          </cell>
          <cell r="P100">
            <v>0</v>
          </cell>
          <cell r="Q100">
            <v>0</v>
          </cell>
          <cell r="R100">
            <v>1072</v>
          </cell>
          <cell r="S100">
            <v>1175.7696000000001</v>
          </cell>
          <cell r="T100">
            <v>1851837.12</v>
          </cell>
          <cell r="U100">
            <v>87</v>
          </cell>
          <cell r="V100">
            <v>1611098</v>
          </cell>
        </row>
        <row r="101">
          <cell r="C101" t="str">
            <v>14号库房</v>
          </cell>
          <cell r="D101">
            <v>29952</v>
          </cell>
          <cell r="E101" t="str">
            <v>钢砼</v>
          </cell>
          <cell r="F101">
            <v>1</v>
          </cell>
          <cell r="G101">
            <v>12.5</v>
          </cell>
          <cell r="H101">
            <v>1980</v>
          </cell>
          <cell r="I101">
            <v>0</v>
          </cell>
          <cell r="J101">
            <v>0</v>
          </cell>
          <cell r="K101">
            <v>0</v>
          </cell>
          <cell r="L101">
            <v>0</v>
          </cell>
          <cell r="M101">
            <v>0</v>
          </cell>
          <cell r="N101">
            <v>17.600000000000001</v>
          </cell>
          <cell r="O101">
            <v>50</v>
          </cell>
          <cell r="P101">
            <v>0</v>
          </cell>
          <cell r="Q101">
            <v>0</v>
          </cell>
          <cell r="R101">
            <v>960</v>
          </cell>
          <cell r="S101">
            <v>1052.9279999999999</v>
          </cell>
          <cell r="T101">
            <v>2084797.4399999997</v>
          </cell>
          <cell r="U101">
            <v>65</v>
          </cell>
          <cell r="V101">
            <v>1355118</v>
          </cell>
        </row>
        <row r="102">
          <cell r="C102" t="str">
            <v>15号库房</v>
          </cell>
          <cell r="D102">
            <v>29952</v>
          </cell>
          <cell r="E102" t="str">
            <v>钢砼</v>
          </cell>
          <cell r="F102">
            <v>1</v>
          </cell>
          <cell r="G102">
            <v>12.5</v>
          </cell>
          <cell r="H102">
            <v>1480</v>
          </cell>
          <cell r="I102">
            <v>0</v>
          </cell>
          <cell r="J102">
            <v>0</v>
          </cell>
          <cell r="K102">
            <v>0</v>
          </cell>
          <cell r="L102">
            <v>0</v>
          </cell>
          <cell r="M102">
            <v>0</v>
          </cell>
          <cell r="N102">
            <v>17.600000000000001</v>
          </cell>
          <cell r="O102">
            <v>50</v>
          </cell>
          <cell r="P102">
            <v>0</v>
          </cell>
          <cell r="Q102">
            <v>0</v>
          </cell>
          <cell r="R102">
            <v>960</v>
          </cell>
          <cell r="S102">
            <v>1052.9279999999999</v>
          </cell>
          <cell r="T102">
            <v>1558333.4399999999</v>
          </cell>
          <cell r="U102">
            <v>65</v>
          </cell>
          <cell r="V102">
            <v>1012917</v>
          </cell>
        </row>
        <row r="103">
          <cell r="C103" t="str">
            <v>16号库房</v>
          </cell>
          <cell r="D103">
            <v>29952</v>
          </cell>
          <cell r="E103" t="str">
            <v>钢砼</v>
          </cell>
          <cell r="F103">
            <v>1</v>
          </cell>
          <cell r="G103">
            <v>12.5</v>
          </cell>
          <cell r="H103">
            <v>1890</v>
          </cell>
          <cell r="I103">
            <v>0</v>
          </cell>
          <cell r="J103">
            <v>0</v>
          </cell>
          <cell r="K103">
            <v>0</v>
          </cell>
          <cell r="L103">
            <v>0</v>
          </cell>
          <cell r="M103">
            <v>0</v>
          </cell>
          <cell r="N103">
            <v>17.600000000000001</v>
          </cell>
          <cell r="O103">
            <v>50</v>
          </cell>
          <cell r="P103">
            <v>0</v>
          </cell>
          <cell r="Q103">
            <v>0</v>
          </cell>
          <cell r="R103">
            <v>960</v>
          </cell>
          <cell r="S103">
            <v>1052.9279999999999</v>
          </cell>
          <cell r="T103">
            <v>1990033.9199999997</v>
          </cell>
          <cell r="U103">
            <v>65</v>
          </cell>
          <cell r="V103">
            <v>1293522</v>
          </cell>
        </row>
        <row r="104">
          <cell r="C104" t="str">
            <v>武警生活区房</v>
          </cell>
          <cell r="D104">
            <v>29952</v>
          </cell>
          <cell r="E104" t="str">
            <v>砖混</v>
          </cell>
          <cell r="F104">
            <v>2</v>
          </cell>
          <cell r="G104">
            <v>3.3</v>
          </cell>
          <cell r="H104">
            <v>200</v>
          </cell>
          <cell r="I104">
            <v>0</v>
          </cell>
          <cell r="J104">
            <v>0</v>
          </cell>
          <cell r="K104">
            <v>0</v>
          </cell>
          <cell r="L104">
            <v>0</v>
          </cell>
          <cell r="M104">
            <v>0</v>
          </cell>
          <cell r="N104">
            <v>17.600000000000001</v>
          </cell>
          <cell r="O104">
            <v>40</v>
          </cell>
          <cell r="P104">
            <v>0</v>
          </cell>
          <cell r="Q104">
            <v>0</v>
          </cell>
          <cell r="R104">
            <v>690</v>
          </cell>
          <cell r="S104">
            <v>735.40200000000004</v>
          </cell>
          <cell r="T104">
            <v>147080.40000000002</v>
          </cell>
          <cell r="U104">
            <v>56</v>
          </cell>
          <cell r="V104">
            <v>82365</v>
          </cell>
        </row>
        <row r="105">
          <cell r="C105" t="str">
            <v>生产管制楼</v>
          </cell>
          <cell r="D105">
            <v>33970</v>
          </cell>
          <cell r="E105" t="str">
            <v>钢砼</v>
          </cell>
          <cell r="F105">
            <v>4</v>
          </cell>
          <cell r="G105">
            <v>3.3</v>
          </cell>
          <cell r="H105">
            <v>2400</v>
          </cell>
          <cell r="I105">
            <v>0</v>
          </cell>
          <cell r="J105">
            <v>5972543.1200000001</v>
          </cell>
          <cell r="K105">
            <v>5265494.9800000004</v>
          </cell>
          <cell r="L105">
            <v>0</v>
          </cell>
          <cell r="M105">
            <v>0</v>
          </cell>
          <cell r="N105">
            <v>6.6</v>
          </cell>
          <cell r="O105">
            <v>50</v>
          </cell>
          <cell r="P105">
            <v>0</v>
          </cell>
          <cell r="Q105">
            <v>0</v>
          </cell>
          <cell r="R105">
            <v>1222</v>
          </cell>
          <cell r="S105">
            <v>1340.2896000000001</v>
          </cell>
          <cell r="T105">
            <v>3216695.04</v>
          </cell>
          <cell r="U105">
            <v>87</v>
          </cell>
          <cell r="V105">
            <v>2798525</v>
          </cell>
        </row>
        <row r="106">
          <cell r="C106" t="str">
            <v>管理计算机机房大楼</v>
          </cell>
          <cell r="D106">
            <v>33970</v>
          </cell>
          <cell r="E106" t="str">
            <v>钢砼</v>
          </cell>
          <cell r="F106">
            <v>3</v>
          </cell>
          <cell r="G106">
            <v>3.3</v>
          </cell>
          <cell r="H106">
            <v>2687</v>
          </cell>
          <cell r="I106">
            <v>0</v>
          </cell>
          <cell r="J106">
            <v>5287365</v>
          </cell>
          <cell r="K106">
            <v>3827453.01</v>
          </cell>
          <cell r="L106">
            <v>0</v>
          </cell>
          <cell r="M106">
            <v>0</v>
          </cell>
          <cell r="N106">
            <v>6.6</v>
          </cell>
          <cell r="O106">
            <v>50</v>
          </cell>
          <cell r="P106">
            <v>0</v>
          </cell>
          <cell r="Q106">
            <v>0</v>
          </cell>
          <cell r="R106">
            <v>1222</v>
          </cell>
          <cell r="S106">
            <v>1340.2896000000001</v>
          </cell>
          <cell r="T106">
            <v>3601358.1552000004</v>
          </cell>
          <cell r="U106">
            <v>87</v>
          </cell>
          <cell r="V106">
            <v>3133182</v>
          </cell>
        </row>
        <row r="107">
          <cell r="C107" t="str">
            <v>电话楼主楼</v>
          </cell>
          <cell r="D107">
            <v>33862</v>
          </cell>
          <cell r="E107" t="str">
            <v>砖混</v>
          </cell>
          <cell r="F107">
            <v>2</v>
          </cell>
          <cell r="G107">
            <v>3.3</v>
          </cell>
          <cell r="H107">
            <v>1644</v>
          </cell>
          <cell r="I107">
            <v>0</v>
          </cell>
          <cell r="J107">
            <v>2537763</v>
          </cell>
          <cell r="K107">
            <v>2537763</v>
          </cell>
          <cell r="L107">
            <v>0</v>
          </cell>
          <cell r="M107">
            <v>0</v>
          </cell>
          <cell r="N107">
            <v>6.9</v>
          </cell>
          <cell r="O107">
            <v>40</v>
          </cell>
          <cell r="P107">
            <v>0</v>
          </cell>
          <cell r="Q107">
            <v>0</v>
          </cell>
          <cell r="R107">
            <v>972</v>
          </cell>
          <cell r="S107">
            <v>1066.0896</v>
          </cell>
          <cell r="T107">
            <v>1752651.3023999999</v>
          </cell>
          <cell r="U107">
            <v>83</v>
          </cell>
          <cell r="V107">
            <v>1454701</v>
          </cell>
        </row>
        <row r="108">
          <cell r="C108" t="str">
            <v>电话楼付楼</v>
          </cell>
          <cell r="D108">
            <v>33862</v>
          </cell>
          <cell r="E108" t="str">
            <v>砖混</v>
          </cell>
          <cell r="F108">
            <v>2</v>
          </cell>
          <cell r="G108">
            <v>3.3</v>
          </cell>
          <cell r="H108">
            <v>500</v>
          </cell>
          <cell r="I108">
            <v>0</v>
          </cell>
          <cell r="J108">
            <v>598801</v>
          </cell>
          <cell r="K108">
            <v>598801</v>
          </cell>
          <cell r="L108">
            <v>0</v>
          </cell>
          <cell r="M108">
            <v>0</v>
          </cell>
          <cell r="N108">
            <v>6.9</v>
          </cell>
          <cell r="O108">
            <v>40</v>
          </cell>
          <cell r="P108">
            <v>0</v>
          </cell>
          <cell r="Q108">
            <v>0</v>
          </cell>
          <cell r="R108">
            <v>972</v>
          </cell>
          <cell r="S108">
            <v>1066.0896</v>
          </cell>
          <cell r="T108">
            <v>533044.80000000005</v>
          </cell>
          <cell r="U108">
            <v>83</v>
          </cell>
          <cell r="V108">
            <v>442427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年思茂资产负债表报表"/>
      <sheetName val="2017年思茂利润表"/>
      <sheetName val="现金流量表"/>
      <sheetName val="2017科目余额表"/>
      <sheetName val="2016科目余额表"/>
    </sheetNames>
    <sheetDataSet>
      <sheetData sheetId="0">
        <row r="30">
          <cell r="C30">
            <v>0</v>
          </cell>
          <cell r="D30">
            <v>0</v>
          </cell>
        </row>
        <row r="31">
          <cell r="C31">
            <v>0</v>
          </cell>
          <cell r="D31">
            <v>0</v>
          </cell>
        </row>
        <row r="32">
          <cell r="C32">
            <v>0</v>
          </cell>
          <cell r="D32">
            <v>0</v>
          </cell>
        </row>
        <row r="41">
          <cell r="C41">
            <v>0</v>
          </cell>
          <cell r="D41">
            <v>0</v>
          </cell>
        </row>
        <row r="47">
          <cell r="C47">
            <v>0</v>
          </cell>
          <cell r="D47">
            <v>0</v>
          </cell>
        </row>
        <row r="69">
          <cell r="C69">
            <v>0</v>
          </cell>
          <cell r="D69">
            <v>0</v>
          </cell>
        </row>
        <row r="78">
          <cell r="C78">
            <v>0</v>
          </cell>
          <cell r="D78">
            <v>0</v>
          </cell>
        </row>
        <row r="89">
          <cell r="C89">
            <v>0</v>
          </cell>
          <cell r="D89">
            <v>0</v>
          </cell>
        </row>
        <row r="90">
          <cell r="C90">
            <v>0</v>
          </cell>
          <cell r="D90">
            <v>0</v>
          </cell>
        </row>
      </sheetData>
      <sheetData sheetId="1">
        <row r="28">
          <cell r="C28">
            <v>0</v>
          </cell>
          <cell r="D28">
            <v>0</v>
          </cell>
          <cell r="E28">
            <v>0</v>
          </cell>
          <cell r="F28">
            <v>0</v>
          </cell>
        </row>
        <row r="30">
          <cell r="C30">
            <v>0</v>
          </cell>
          <cell r="D30">
            <v>0</v>
          </cell>
          <cell r="E30">
            <v>0</v>
          </cell>
          <cell r="F30">
            <v>0</v>
          </cell>
        </row>
        <row r="31">
          <cell r="C31">
            <v>0</v>
          </cell>
          <cell r="D31">
            <v>0</v>
          </cell>
          <cell r="E31">
            <v>0</v>
          </cell>
          <cell r="F31">
            <v>0</v>
          </cell>
        </row>
        <row r="32">
          <cell r="C32">
            <v>0</v>
          </cell>
          <cell r="D32">
            <v>0</v>
          </cell>
          <cell r="E32">
            <v>0</v>
          </cell>
          <cell r="F32">
            <v>0</v>
          </cell>
        </row>
        <row r="33">
          <cell r="C33">
            <v>0</v>
          </cell>
          <cell r="D33">
            <v>0</v>
          </cell>
          <cell r="E33">
            <v>0</v>
          </cell>
          <cell r="F33">
            <v>0</v>
          </cell>
        </row>
        <row r="34">
          <cell r="C34">
            <v>0</v>
          </cell>
          <cell r="D34">
            <v>0</v>
          </cell>
          <cell r="E34">
            <v>0</v>
          </cell>
          <cell r="F34">
            <v>0</v>
          </cell>
        </row>
        <row r="36">
          <cell r="C36">
            <v>0</v>
          </cell>
          <cell r="D36">
            <v>0</v>
          </cell>
          <cell r="E36">
            <v>0</v>
          </cell>
          <cell r="F36">
            <v>0</v>
          </cell>
        </row>
        <row r="38">
          <cell r="C38">
            <v>0</v>
          </cell>
          <cell r="D38">
            <v>0</v>
          </cell>
          <cell r="E38">
            <v>0</v>
          </cell>
          <cell r="F38">
            <v>0</v>
          </cell>
        </row>
      </sheetData>
      <sheetData sheetId="2">
        <row r="57">
          <cell r="C57">
            <v>0</v>
          </cell>
        </row>
        <row r="58">
          <cell r="C58">
            <v>0</v>
          </cell>
        </row>
        <row r="59">
          <cell r="C59">
            <v>0</v>
          </cell>
        </row>
        <row r="62">
          <cell r="C62">
            <v>0</v>
          </cell>
        </row>
        <row r="70">
          <cell r="C70">
            <v>0</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年蓝德资产负债表报表"/>
      <sheetName val="2017年蓝德利润表"/>
      <sheetName val="现金流量表"/>
      <sheetName val="2017科目余额表"/>
      <sheetName val="2016科目余额表"/>
    </sheetNames>
    <sheetDataSet>
      <sheetData sheetId="0" refreshError="1">
        <row r="8">
          <cell r="C8">
            <v>2169860.5699999998</v>
          </cell>
        </row>
        <row r="46">
          <cell r="C46">
            <v>0</v>
          </cell>
          <cell r="D46">
            <v>0</v>
          </cell>
        </row>
        <row r="74">
          <cell r="D74">
            <v>0</v>
          </cell>
        </row>
      </sheetData>
      <sheetData sheetId="1" refreshError="1">
        <row r="9">
          <cell r="C9">
            <v>71578273.959999993</v>
          </cell>
        </row>
        <row r="40">
          <cell r="C40">
            <v>0</v>
          </cell>
          <cell r="D40">
            <v>0</v>
          </cell>
          <cell r="E40">
            <v>0</v>
          </cell>
          <cell r="F40">
            <v>0</v>
          </cell>
        </row>
      </sheetData>
      <sheetData sheetId="2" refreshError="1">
        <row r="6">
          <cell r="C6">
            <v>571764.15</v>
          </cell>
        </row>
        <row r="22">
          <cell r="C22">
            <v>0</v>
          </cell>
        </row>
        <row r="32">
          <cell r="C32">
            <v>0</v>
          </cell>
        </row>
        <row r="33">
          <cell r="C33">
            <v>0</v>
          </cell>
        </row>
      </sheetData>
      <sheetData sheetId="3" refreshError="1"/>
      <sheetData sheetId="4" refreshError="1">
        <row r="1">
          <cell r="A1" t="str">
            <v>科目余额表（实际）</v>
          </cell>
          <cell r="R1" t="str">
            <v>预算表格科目编码不能动</v>
          </cell>
        </row>
        <row r="2">
          <cell r="A2" t="str">
            <v>预算表格格式数据</v>
          </cell>
        </row>
        <row r="3">
          <cell r="A3" t="str">
            <v>机构代码：68112</v>
          </cell>
        </row>
        <row r="4">
          <cell r="A4" t="str">
            <v>公司名称：68112_浙江蓝德_OU</v>
          </cell>
        </row>
        <row r="5">
          <cell r="A5" t="str">
            <v>报表期间：2016-10</v>
          </cell>
          <cell r="R5" t="str">
            <v>已更新至7月</v>
          </cell>
        </row>
        <row r="6">
          <cell r="A6" t="str">
            <v>创建者：  68112XUQIN</v>
          </cell>
        </row>
        <row r="7">
          <cell r="A7" t="str">
            <v>主科目段代码</v>
          </cell>
          <cell r="R7" t="str">
            <v>合计数</v>
          </cell>
        </row>
        <row r="8">
          <cell r="A8">
            <v>100111</v>
          </cell>
        </row>
        <row r="9">
          <cell r="A9">
            <v>100211</v>
          </cell>
        </row>
        <row r="10">
          <cell r="A10">
            <v>100211</v>
          </cell>
        </row>
        <row r="11">
          <cell r="A11">
            <v>100211</v>
          </cell>
        </row>
        <row r="12">
          <cell r="A12">
            <v>10121115</v>
          </cell>
        </row>
        <row r="13">
          <cell r="A13">
            <v>112314</v>
          </cell>
        </row>
        <row r="14">
          <cell r="A14">
            <v>112314</v>
          </cell>
        </row>
        <row r="15">
          <cell r="A15">
            <v>122120</v>
          </cell>
        </row>
        <row r="16">
          <cell r="A16">
            <v>122120</v>
          </cell>
        </row>
        <row r="17">
          <cell r="A17">
            <v>122120</v>
          </cell>
        </row>
        <row r="18">
          <cell r="A18">
            <v>122120</v>
          </cell>
        </row>
        <row r="19">
          <cell r="A19">
            <v>122120</v>
          </cell>
        </row>
        <row r="20">
          <cell r="A20">
            <v>122218</v>
          </cell>
        </row>
        <row r="21">
          <cell r="A21">
            <v>160113</v>
          </cell>
        </row>
        <row r="22">
          <cell r="A22">
            <v>160114</v>
          </cell>
        </row>
        <row r="23">
          <cell r="A23">
            <v>160115</v>
          </cell>
        </row>
        <row r="24">
          <cell r="A24">
            <v>160181</v>
          </cell>
        </row>
        <row r="25">
          <cell r="A25">
            <v>160191</v>
          </cell>
        </row>
        <row r="26">
          <cell r="A26">
            <v>160213</v>
          </cell>
        </row>
        <row r="27">
          <cell r="A27">
            <v>160214</v>
          </cell>
        </row>
        <row r="28">
          <cell r="A28">
            <v>160215</v>
          </cell>
        </row>
        <row r="29">
          <cell r="A29">
            <v>160281</v>
          </cell>
        </row>
        <row r="30">
          <cell r="A30">
            <v>170117</v>
          </cell>
        </row>
        <row r="31">
          <cell r="A31">
            <v>170217</v>
          </cell>
        </row>
        <row r="32">
          <cell r="A32">
            <v>180114</v>
          </cell>
        </row>
        <row r="33">
          <cell r="A33">
            <v>180214</v>
          </cell>
        </row>
        <row r="34">
          <cell r="A34">
            <v>181135</v>
          </cell>
        </row>
        <row r="35">
          <cell r="A35">
            <v>20011113</v>
          </cell>
        </row>
        <row r="36">
          <cell r="A36">
            <v>220211</v>
          </cell>
        </row>
        <row r="37">
          <cell r="A37">
            <v>220211</v>
          </cell>
        </row>
        <row r="38">
          <cell r="A38">
            <v>220211</v>
          </cell>
        </row>
        <row r="39">
          <cell r="A39">
            <v>221111</v>
          </cell>
        </row>
        <row r="40">
          <cell r="A40">
            <v>22111311</v>
          </cell>
        </row>
        <row r="41">
          <cell r="A41">
            <v>22111312</v>
          </cell>
        </row>
        <row r="42">
          <cell r="A42">
            <v>22111313</v>
          </cell>
        </row>
        <row r="43">
          <cell r="A43">
            <v>22111314</v>
          </cell>
        </row>
        <row r="44">
          <cell r="A44">
            <v>22111315</v>
          </cell>
        </row>
        <row r="45">
          <cell r="A45">
            <v>221114</v>
          </cell>
        </row>
        <row r="46">
          <cell r="A46">
            <v>22211611</v>
          </cell>
        </row>
        <row r="47">
          <cell r="A47">
            <v>222118</v>
          </cell>
        </row>
        <row r="48">
          <cell r="A48">
            <v>224150</v>
          </cell>
        </row>
        <row r="49">
          <cell r="A49">
            <v>224150</v>
          </cell>
        </row>
        <row r="50">
          <cell r="A50">
            <v>224150</v>
          </cell>
        </row>
        <row r="51">
          <cell r="A51">
            <v>224150</v>
          </cell>
        </row>
        <row r="52">
          <cell r="A52">
            <v>224150</v>
          </cell>
        </row>
        <row r="53">
          <cell r="A53">
            <v>224150</v>
          </cell>
        </row>
        <row r="54">
          <cell r="A54">
            <v>224150</v>
          </cell>
        </row>
        <row r="55">
          <cell r="A55">
            <v>224150</v>
          </cell>
        </row>
        <row r="56">
          <cell r="A56">
            <v>224191</v>
          </cell>
        </row>
        <row r="57">
          <cell r="A57">
            <v>25011113</v>
          </cell>
        </row>
        <row r="58">
          <cell r="A58">
            <v>25011114</v>
          </cell>
        </row>
        <row r="59">
          <cell r="A59">
            <v>400113111</v>
          </cell>
        </row>
        <row r="60">
          <cell r="A60">
            <v>40011381</v>
          </cell>
        </row>
        <row r="61">
          <cell r="A61">
            <v>410311</v>
          </cell>
        </row>
        <row r="62">
          <cell r="A62">
            <v>500212</v>
          </cell>
        </row>
        <row r="63">
          <cell r="A63">
            <v>500212</v>
          </cell>
        </row>
        <row r="64">
          <cell r="A64">
            <v>500212</v>
          </cell>
        </row>
        <row r="65">
          <cell r="A65">
            <v>500212</v>
          </cell>
        </row>
        <row r="66">
          <cell r="A66">
            <v>500212</v>
          </cell>
        </row>
        <row r="67">
          <cell r="A67">
            <v>500212</v>
          </cell>
        </row>
        <row r="68">
          <cell r="A68">
            <v>500212</v>
          </cell>
        </row>
        <row r="69">
          <cell r="A69">
            <v>500212</v>
          </cell>
        </row>
        <row r="70">
          <cell r="A70">
            <v>500212</v>
          </cell>
        </row>
        <row r="71">
          <cell r="A71">
            <v>500212</v>
          </cell>
        </row>
        <row r="72">
          <cell r="A72">
            <v>500212</v>
          </cell>
        </row>
        <row r="73">
          <cell r="A73">
            <v>500212</v>
          </cell>
        </row>
        <row r="74">
          <cell r="A74">
            <v>500212</v>
          </cell>
        </row>
        <row r="75">
          <cell r="A75">
            <v>500212</v>
          </cell>
        </row>
        <row r="76">
          <cell r="A76">
            <v>500212</v>
          </cell>
        </row>
        <row r="77">
          <cell r="A77">
            <v>500212</v>
          </cell>
        </row>
        <row r="78">
          <cell r="A78">
            <v>500212</v>
          </cell>
        </row>
        <row r="79">
          <cell r="A79">
            <v>500212</v>
          </cell>
        </row>
        <row r="80">
          <cell r="A80">
            <v>500212</v>
          </cell>
        </row>
        <row r="81">
          <cell r="A81">
            <v>500212</v>
          </cell>
        </row>
        <row r="82">
          <cell r="A82">
            <v>500311</v>
          </cell>
        </row>
        <row r="83">
          <cell r="A83">
            <v>500312</v>
          </cell>
        </row>
        <row r="84">
          <cell r="A84">
            <v>500312</v>
          </cell>
        </row>
        <row r="85">
          <cell r="A85">
            <v>500313</v>
          </cell>
        </row>
        <row r="86">
          <cell r="A86">
            <v>500315</v>
          </cell>
        </row>
        <row r="87">
          <cell r="A87">
            <v>500315</v>
          </cell>
        </row>
        <row r="88">
          <cell r="A88">
            <v>500315</v>
          </cell>
        </row>
        <row r="89">
          <cell r="A89">
            <v>500315</v>
          </cell>
        </row>
        <row r="90">
          <cell r="A90">
            <v>500315</v>
          </cell>
        </row>
        <row r="91">
          <cell r="A91">
            <v>500315</v>
          </cell>
        </row>
        <row r="92">
          <cell r="A92">
            <v>500315</v>
          </cell>
        </row>
        <row r="93">
          <cell r="A93">
            <v>500315</v>
          </cell>
        </row>
        <row r="94">
          <cell r="A94">
            <v>500317</v>
          </cell>
        </row>
        <row r="95">
          <cell r="A95">
            <v>500319</v>
          </cell>
        </row>
        <row r="98">
          <cell r="A98">
            <v>63011111</v>
          </cell>
          <cell r="R98">
            <v>270.44</v>
          </cell>
        </row>
        <row r="99">
          <cell r="A99">
            <v>640281</v>
          </cell>
          <cell r="R99">
            <v>3079.78</v>
          </cell>
        </row>
        <row r="100">
          <cell r="R100">
            <v>0</v>
          </cell>
        </row>
        <row r="101">
          <cell r="R101">
            <v>0</v>
          </cell>
        </row>
        <row r="102">
          <cell r="A102">
            <v>660101</v>
          </cell>
          <cell r="R102">
            <v>2118439.16</v>
          </cell>
        </row>
        <row r="103">
          <cell r="R103">
            <v>0</v>
          </cell>
        </row>
        <row r="104">
          <cell r="R104">
            <v>0</v>
          </cell>
        </row>
        <row r="105">
          <cell r="R105">
            <v>0</v>
          </cell>
        </row>
        <row r="106">
          <cell r="A106">
            <v>660102</v>
          </cell>
          <cell r="R106">
            <v>179896.73</v>
          </cell>
        </row>
        <row r="107">
          <cell r="R107">
            <v>0</v>
          </cell>
        </row>
        <row r="108">
          <cell r="A108">
            <v>660109</v>
          </cell>
          <cell r="R108">
            <v>0</v>
          </cell>
        </row>
        <row r="109">
          <cell r="A109">
            <v>660113</v>
          </cell>
          <cell r="R109">
            <v>37170</v>
          </cell>
        </row>
        <row r="110">
          <cell r="R110">
            <v>0</v>
          </cell>
        </row>
        <row r="111">
          <cell r="R111">
            <v>0</v>
          </cell>
        </row>
        <row r="112">
          <cell r="R112">
            <v>0</v>
          </cell>
        </row>
        <row r="113">
          <cell r="A113">
            <v>660121</v>
          </cell>
          <cell r="R113">
            <v>20016.95</v>
          </cell>
        </row>
        <row r="114">
          <cell r="R114">
            <v>0</v>
          </cell>
        </row>
        <row r="115">
          <cell r="R115">
            <v>0</v>
          </cell>
        </row>
        <row r="116">
          <cell r="R116">
            <v>0</v>
          </cell>
        </row>
        <row r="117">
          <cell r="R117">
            <v>0</v>
          </cell>
        </row>
        <row r="118">
          <cell r="R118">
            <v>0</v>
          </cell>
        </row>
        <row r="119">
          <cell r="A119">
            <v>660122</v>
          </cell>
          <cell r="R119">
            <v>58146.289999999994</v>
          </cell>
        </row>
        <row r="120">
          <cell r="R120">
            <v>0</v>
          </cell>
        </row>
        <row r="121">
          <cell r="R121">
            <v>0</v>
          </cell>
        </row>
        <row r="122">
          <cell r="R122">
            <v>0</v>
          </cell>
        </row>
        <row r="123">
          <cell r="R123">
            <v>0</v>
          </cell>
        </row>
        <row r="124">
          <cell r="R124">
            <v>0</v>
          </cell>
        </row>
        <row r="125">
          <cell r="A125">
            <v>660124</v>
          </cell>
          <cell r="R125">
            <v>13099.4</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A135">
            <v>660125</v>
          </cell>
          <cell r="R135">
            <v>138240.4</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A149">
            <v>660128</v>
          </cell>
          <cell r="R149">
            <v>334112.7</v>
          </cell>
        </row>
        <row r="150">
          <cell r="R150">
            <v>0</v>
          </cell>
        </row>
        <row r="151">
          <cell r="R151">
            <v>0</v>
          </cell>
        </row>
        <row r="152">
          <cell r="A152">
            <v>660129</v>
          </cell>
          <cell r="R152">
            <v>132114.5</v>
          </cell>
        </row>
        <row r="153">
          <cell r="A153">
            <v>660132</v>
          </cell>
          <cell r="R153">
            <v>-268</v>
          </cell>
        </row>
        <row r="154">
          <cell r="R154">
            <v>0</v>
          </cell>
        </row>
        <row r="155">
          <cell r="A155">
            <v>660133</v>
          </cell>
          <cell r="R155">
            <v>10531.08</v>
          </cell>
        </row>
        <row r="156">
          <cell r="A156">
            <v>660134</v>
          </cell>
          <cell r="R156">
            <v>0</v>
          </cell>
        </row>
        <row r="157">
          <cell r="R157">
            <v>0</v>
          </cell>
        </row>
        <row r="158">
          <cell r="R158">
            <v>0</v>
          </cell>
        </row>
        <row r="159">
          <cell r="R159">
            <v>0</v>
          </cell>
        </row>
        <row r="160">
          <cell r="R160">
            <v>0</v>
          </cell>
        </row>
        <row r="161">
          <cell r="R161">
            <v>0</v>
          </cell>
        </row>
        <row r="162">
          <cell r="A162">
            <v>660140</v>
          </cell>
          <cell r="R162">
            <v>7290</v>
          </cell>
        </row>
        <row r="163">
          <cell r="R163">
            <v>0</v>
          </cell>
        </row>
        <row r="164">
          <cell r="A164">
            <v>660141</v>
          </cell>
          <cell r="R164">
            <v>30000</v>
          </cell>
        </row>
        <row r="165">
          <cell r="R165">
            <v>0</v>
          </cell>
        </row>
        <row r="166">
          <cell r="R166">
            <v>0</v>
          </cell>
        </row>
        <row r="167">
          <cell r="R167">
            <v>0</v>
          </cell>
        </row>
        <row r="176">
          <cell r="A176">
            <v>660155</v>
          </cell>
          <cell r="R176">
            <v>0</v>
          </cell>
        </row>
        <row r="177">
          <cell r="A177">
            <v>660158</v>
          </cell>
          <cell r="R177">
            <v>16665.8</v>
          </cell>
        </row>
        <row r="178">
          <cell r="R178">
            <v>0</v>
          </cell>
        </row>
        <row r="179">
          <cell r="A179">
            <v>660161</v>
          </cell>
          <cell r="R179">
            <v>0</v>
          </cell>
        </row>
        <row r="180">
          <cell r="R180">
            <v>0</v>
          </cell>
        </row>
        <row r="181">
          <cell r="A181">
            <v>660162</v>
          </cell>
          <cell r="R181">
            <v>0</v>
          </cell>
        </row>
        <row r="182">
          <cell r="A182">
            <v>660163</v>
          </cell>
          <cell r="R182">
            <v>0</v>
          </cell>
        </row>
        <row r="183">
          <cell r="R183">
            <v>0</v>
          </cell>
        </row>
        <row r="184">
          <cell r="A184">
            <v>660165</v>
          </cell>
          <cell r="R184">
            <v>90328.62999999999</v>
          </cell>
        </row>
        <row r="185">
          <cell r="A185">
            <v>660181</v>
          </cell>
          <cell r="R185">
            <v>0</v>
          </cell>
        </row>
        <row r="186">
          <cell r="R186">
            <v>0</v>
          </cell>
        </row>
        <row r="187">
          <cell r="A187">
            <v>660182</v>
          </cell>
          <cell r="R187">
            <v>180410.46999999997</v>
          </cell>
        </row>
        <row r="188">
          <cell r="R188">
            <v>0</v>
          </cell>
        </row>
        <row r="193">
          <cell r="A193">
            <v>660183</v>
          </cell>
          <cell r="R193">
            <v>98540.42</v>
          </cell>
        </row>
        <row r="195">
          <cell r="A195">
            <v>660184</v>
          </cell>
          <cell r="R195">
            <v>136150</v>
          </cell>
        </row>
        <row r="196">
          <cell r="A196">
            <v>660185</v>
          </cell>
          <cell r="R196">
            <v>-68015</v>
          </cell>
        </row>
        <row r="198">
          <cell r="A198">
            <v>660192</v>
          </cell>
          <cell r="R198">
            <v>0</v>
          </cell>
        </row>
        <row r="199">
          <cell r="A199">
            <v>660193</v>
          </cell>
          <cell r="R199">
            <v>8654</v>
          </cell>
        </row>
        <row r="200">
          <cell r="A200" t="str">
            <v>6601B</v>
          </cell>
          <cell r="R200">
            <v>303032.2</v>
          </cell>
        </row>
        <row r="201">
          <cell r="R201">
            <v>0</v>
          </cell>
        </row>
        <row r="202">
          <cell r="R202">
            <v>0</v>
          </cell>
        </row>
        <row r="203">
          <cell r="R203">
            <v>0</v>
          </cell>
        </row>
        <row r="204">
          <cell r="R204">
            <v>0</v>
          </cell>
        </row>
        <row r="205">
          <cell r="A205">
            <v>660201</v>
          </cell>
          <cell r="R205">
            <v>3416228.2199999997</v>
          </cell>
        </row>
        <row r="206">
          <cell r="R206">
            <v>0</v>
          </cell>
        </row>
        <row r="207">
          <cell r="A207">
            <v>660202</v>
          </cell>
          <cell r="R207">
            <v>265968.86</v>
          </cell>
        </row>
        <row r="208">
          <cell r="R208">
            <v>0</v>
          </cell>
        </row>
        <row r="209">
          <cell r="R209">
            <v>0</v>
          </cell>
        </row>
        <row r="210">
          <cell r="R210">
            <v>0</v>
          </cell>
        </row>
        <row r="213">
          <cell r="A213">
            <v>660203</v>
          </cell>
          <cell r="R213">
            <v>125225.90000000001</v>
          </cell>
        </row>
        <row r="214">
          <cell r="A214">
            <v>660204</v>
          </cell>
          <cell r="R214">
            <v>23520</v>
          </cell>
        </row>
        <row r="215">
          <cell r="R215">
            <v>0</v>
          </cell>
        </row>
        <row r="216">
          <cell r="A216">
            <v>660205</v>
          </cell>
          <cell r="R216">
            <v>486166</v>
          </cell>
        </row>
        <row r="217">
          <cell r="A217">
            <v>660207</v>
          </cell>
          <cell r="R217">
            <v>200</v>
          </cell>
        </row>
        <row r="218">
          <cell r="A218">
            <v>660209</v>
          </cell>
          <cell r="R218">
            <v>79107.5</v>
          </cell>
        </row>
        <row r="219">
          <cell r="A219">
            <v>660213</v>
          </cell>
          <cell r="R219">
            <v>2043</v>
          </cell>
        </row>
        <row r="220">
          <cell r="A220">
            <v>660215</v>
          </cell>
          <cell r="R220">
            <v>96800</v>
          </cell>
        </row>
        <row r="221">
          <cell r="A221">
            <v>660221</v>
          </cell>
          <cell r="R221">
            <v>50015.25</v>
          </cell>
        </row>
        <row r="222">
          <cell r="A222">
            <v>660214</v>
          </cell>
          <cell r="R222">
            <v>8000</v>
          </cell>
        </row>
        <row r="223">
          <cell r="R223">
            <v>0</v>
          </cell>
        </row>
        <row r="224">
          <cell r="R224">
            <v>0</v>
          </cell>
        </row>
        <row r="225">
          <cell r="R225">
            <v>0</v>
          </cell>
        </row>
        <row r="226">
          <cell r="R226">
            <v>0</v>
          </cell>
        </row>
        <row r="227">
          <cell r="A227">
            <v>660222</v>
          </cell>
          <cell r="R227">
            <v>76670.28</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A236">
            <v>660224</v>
          </cell>
          <cell r="R236">
            <v>4748.6000000000004</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A245">
            <v>660225</v>
          </cell>
          <cell r="R245">
            <v>156924</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60">
          <cell r="A260">
            <v>660228</v>
          </cell>
          <cell r="R260">
            <v>226484.33</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A274">
            <v>660229</v>
          </cell>
          <cell r="R274">
            <v>19720</v>
          </cell>
        </row>
        <row r="275">
          <cell r="A275">
            <v>660232</v>
          </cell>
          <cell r="R275">
            <v>163</v>
          </cell>
        </row>
        <row r="277">
          <cell r="A277">
            <v>660237</v>
          </cell>
          <cell r="R277">
            <v>0</v>
          </cell>
        </row>
        <row r="278">
          <cell r="A278">
            <v>660238</v>
          </cell>
          <cell r="R278">
            <v>92400</v>
          </cell>
        </row>
        <row r="281">
          <cell r="A281">
            <v>660239</v>
          </cell>
          <cell r="R281">
            <v>0</v>
          </cell>
        </row>
        <row r="282">
          <cell r="R282">
            <v>0</v>
          </cell>
        </row>
        <row r="283">
          <cell r="R283">
            <v>0</v>
          </cell>
        </row>
        <row r="284">
          <cell r="R284">
            <v>0</v>
          </cell>
        </row>
        <row r="285">
          <cell r="R285">
            <v>0</v>
          </cell>
        </row>
        <row r="286">
          <cell r="A286">
            <v>660240</v>
          </cell>
          <cell r="R286">
            <v>24154.379999999997</v>
          </cell>
        </row>
        <row r="287">
          <cell r="R287">
            <v>0</v>
          </cell>
        </row>
        <row r="288">
          <cell r="R288">
            <v>0</v>
          </cell>
        </row>
        <row r="289">
          <cell r="R289">
            <v>0</v>
          </cell>
        </row>
        <row r="290">
          <cell r="R290">
            <v>0</v>
          </cell>
        </row>
        <row r="291">
          <cell r="R291">
            <v>0</v>
          </cell>
        </row>
        <row r="292">
          <cell r="A292">
            <v>660251</v>
          </cell>
          <cell r="R292">
            <v>0</v>
          </cell>
        </row>
        <row r="293">
          <cell r="A293">
            <v>660253</v>
          </cell>
          <cell r="R293">
            <v>68000</v>
          </cell>
        </row>
        <row r="294">
          <cell r="A294">
            <v>660254</v>
          </cell>
          <cell r="R294">
            <v>7200</v>
          </cell>
        </row>
        <row r="295">
          <cell r="A295">
            <v>660255</v>
          </cell>
          <cell r="R295">
            <v>0</v>
          </cell>
        </row>
        <row r="296">
          <cell r="A296">
            <v>660262</v>
          </cell>
          <cell r="R296">
            <v>25442</v>
          </cell>
        </row>
        <row r="297">
          <cell r="R297">
            <v>0</v>
          </cell>
        </row>
        <row r="298">
          <cell r="R298">
            <v>0</v>
          </cell>
        </row>
        <row r="299">
          <cell r="R299">
            <v>0</v>
          </cell>
        </row>
        <row r="300">
          <cell r="R300">
            <v>0</v>
          </cell>
        </row>
        <row r="301">
          <cell r="R301">
            <v>0</v>
          </cell>
        </row>
        <row r="302">
          <cell r="A302">
            <v>660265</v>
          </cell>
          <cell r="R302">
            <v>311006.81</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A315">
            <v>660285</v>
          </cell>
          <cell r="R315">
            <v>4140</v>
          </cell>
        </row>
        <row r="316">
          <cell r="A316">
            <v>660276</v>
          </cell>
          <cell r="R316">
            <v>700</v>
          </cell>
        </row>
        <row r="317">
          <cell r="A317">
            <v>660281</v>
          </cell>
          <cell r="R317">
            <v>0</v>
          </cell>
        </row>
        <row r="318">
          <cell r="A318">
            <v>660293</v>
          </cell>
          <cell r="R318">
            <v>0</v>
          </cell>
        </row>
        <row r="319">
          <cell r="A319">
            <v>66031181</v>
          </cell>
          <cell r="R319">
            <v>0</v>
          </cell>
        </row>
        <row r="320">
          <cell r="A320">
            <v>660312</v>
          </cell>
          <cell r="R320">
            <v>0</v>
          </cell>
        </row>
        <row r="321">
          <cell r="A321">
            <v>660331</v>
          </cell>
          <cell r="R321">
            <v>0</v>
          </cell>
        </row>
        <row r="322">
          <cell r="A322">
            <v>671116</v>
          </cell>
          <cell r="R322">
            <v>0</v>
          </cell>
        </row>
        <row r="323">
          <cell r="A323">
            <v>671121</v>
          </cell>
          <cell r="R32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主要指标表"/>
      <sheetName val="存货"/>
      <sheetName val="1.3 对标情况汇总表"/>
      <sheetName val="1.4 新增投资汇总表"/>
      <sheetName val="2.1 资产负债表"/>
      <sheetName val="2.2 利润表"/>
      <sheetName val="2.3 现金流量表"/>
      <sheetName val="3.1 收入结构汇总表"/>
      <sheetName val="3.2 管理费用"/>
      <sheetName val="3.3 销售费用"/>
      <sheetName val="3.4 财务费用"/>
      <sheetName val="3.5 人工成本"/>
      <sheetName val="生产成本与制造费用"/>
      <sheetName val="主营业务收入"/>
      <sheetName val="主营业务成本"/>
      <sheetName val="其他业务收入"/>
      <sheetName val="其他业务成本"/>
      <sheetName val="营业税金及附加"/>
      <sheetName val="营业外收入"/>
      <sheetName val="营业外支出"/>
      <sheetName val="新增固定资产"/>
      <sheetName val="3.6资金预算表"/>
      <sheetName val="3.7 C类资产业务清理计划表"/>
    </sheetNames>
    <sheetDataSet>
      <sheetData sheetId="0"/>
      <sheetData sheetId="1"/>
      <sheetData sheetId="2"/>
      <sheetData sheetId="3"/>
      <sheetData sheetId="4"/>
      <sheetData sheetId="5"/>
      <sheetData sheetId="6"/>
      <sheetData sheetId="7"/>
      <sheetData sheetId="8">
        <row r="6">
          <cell r="E6">
            <v>57454.111714900646</v>
          </cell>
        </row>
        <row r="23">
          <cell r="M23">
            <v>0</v>
          </cell>
        </row>
        <row r="24">
          <cell r="M24">
            <v>0</v>
          </cell>
        </row>
        <row r="25">
          <cell r="M25">
            <v>0</v>
          </cell>
        </row>
        <row r="26">
          <cell r="E26">
            <v>0</v>
          </cell>
          <cell r="F26">
            <v>0</v>
          </cell>
          <cell r="G26">
            <v>0</v>
          </cell>
          <cell r="H26">
            <v>0</v>
          </cell>
          <cell r="I26">
            <v>0</v>
          </cell>
          <cell r="J26">
            <v>0</v>
          </cell>
          <cell r="K26">
            <v>0</v>
          </cell>
          <cell r="L26">
            <v>0</v>
          </cell>
          <cell r="M26">
            <v>0</v>
          </cell>
        </row>
        <row r="27">
          <cell r="E27">
            <v>0</v>
          </cell>
          <cell r="F27">
            <v>0</v>
          </cell>
          <cell r="G27">
            <v>0</v>
          </cell>
          <cell r="H27">
            <v>0</v>
          </cell>
          <cell r="I27">
            <v>0</v>
          </cell>
          <cell r="J27">
            <v>0</v>
          </cell>
          <cell r="K27">
            <v>0</v>
          </cell>
          <cell r="L27">
            <v>0</v>
          </cell>
          <cell r="M27">
            <v>0</v>
          </cell>
        </row>
        <row r="30">
          <cell r="M30">
            <v>0</v>
          </cell>
        </row>
        <row r="31">
          <cell r="E31">
            <v>0</v>
          </cell>
          <cell r="F31">
            <v>0</v>
          </cell>
          <cell r="G31">
            <v>0</v>
          </cell>
          <cell r="H31">
            <v>0</v>
          </cell>
          <cell r="I31">
            <v>0</v>
          </cell>
          <cell r="J31">
            <v>0</v>
          </cell>
          <cell r="K31">
            <v>0</v>
          </cell>
        </row>
        <row r="32">
          <cell r="E32">
            <v>0</v>
          </cell>
          <cell r="F32">
            <v>0</v>
          </cell>
          <cell r="G32">
            <v>0</v>
          </cell>
          <cell r="H32">
            <v>0</v>
          </cell>
          <cell r="I32">
            <v>0</v>
          </cell>
          <cell r="J32">
            <v>0</v>
          </cell>
          <cell r="K32">
            <v>0</v>
          </cell>
        </row>
        <row r="33">
          <cell r="E33">
            <v>0</v>
          </cell>
          <cell r="F33">
            <v>0</v>
          </cell>
          <cell r="G33">
            <v>0</v>
          </cell>
          <cell r="H33">
            <v>0</v>
          </cell>
          <cell r="I33">
            <v>0</v>
          </cell>
          <cell r="J33">
            <v>0</v>
          </cell>
          <cell r="K33">
            <v>0</v>
          </cell>
          <cell r="L33">
            <v>0</v>
          </cell>
          <cell r="M33">
            <v>0</v>
          </cell>
        </row>
        <row r="34">
          <cell r="E34">
            <v>0</v>
          </cell>
          <cell r="F34">
            <v>0</v>
          </cell>
          <cell r="G34">
            <v>0</v>
          </cell>
          <cell r="H34">
            <v>0</v>
          </cell>
          <cell r="I34">
            <v>0</v>
          </cell>
          <cell r="J34">
            <v>0</v>
          </cell>
          <cell r="K34">
            <v>0</v>
          </cell>
        </row>
        <row r="40">
          <cell r="E40">
            <v>0</v>
          </cell>
        </row>
        <row r="42">
          <cell r="E42">
            <v>0</v>
          </cell>
        </row>
        <row r="44">
          <cell r="E44">
            <v>0</v>
          </cell>
        </row>
      </sheetData>
      <sheetData sheetId="9">
        <row r="7">
          <cell r="F7">
            <v>21</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6">
          <cell r="F26">
            <v>0</v>
          </cell>
          <cell r="G26">
            <v>0</v>
          </cell>
          <cell r="H26">
            <v>0</v>
          </cell>
          <cell r="I26">
            <v>0</v>
          </cell>
          <cell r="J26">
            <v>0</v>
          </cell>
          <cell r="K26">
            <v>0</v>
          </cell>
        </row>
        <row r="27">
          <cell r="F27">
            <v>0</v>
          </cell>
          <cell r="G27">
            <v>0</v>
          </cell>
          <cell r="H27">
            <v>0</v>
          </cell>
          <cell r="I27">
            <v>0</v>
          </cell>
          <cell r="J27">
            <v>0</v>
          </cell>
          <cell r="K27">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4">
          <cell r="F34">
            <v>0</v>
          </cell>
          <cell r="G34">
            <v>0</v>
          </cell>
          <cell r="H34">
            <v>0</v>
          </cell>
          <cell r="I34">
            <v>0</v>
          </cell>
          <cell r="J34">
            <v>0</v>
          </cell>
          <cell r="K34">
            <v>0</v>
          </cell>
          <cell r="L34">
            <v>0</v>
          </cell>
          <cell r="M34">
            <v>0</v>
          </cell>
        </row>
      </sheetData>
      <sheetData sheetId="10"/>
      <sheetData sheetId="11">
        <row r="7">
          <cell r="D7">
            <v>1071.3420610000001</v>
          </cell>
        </row>
      </sheetData>
      <sheetData sheetId="12">
        <row r="7">
          <cell r="D7">
            <v>378.45510899999999</v>
          </cell>
        </row>
        <row r="105">
          <cell r="D105">
            <v>0</v>
          </cell>
          <cell r="H105">
            <v>0</v>
          </cell>
          <cell r="I105">
            <v>0</v>
          </cell>
          <cell r="J105">
            <v>0</v>
          </cell>
          <cell r="K105">
            <v>0</v>
          </cell>
          <cell r="L105">
            <v>0</v>
          </cell>
          <cell r="M105">
            <v>0</v>
          </cell>
          <cell r="N105">
            <v>0</v>
          </cell>
          <cell r="O105">
            <v>0</v>
          </cell>
        </row>
      </sheetData>
      <sheetData sheetId="13">
        <row r="8">
          <cell r="D8">
            <v>0</v>
          </cell>
        </row>
        <row r="13">
          <cell r="D13">
            <v>0</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主要指标表"/>
      <sheetName val="1.3 行业对标分析"/>
      <sheetName val="1.4 新增投资分析"/>
      <sheetName val="2.1 资产负债表"/>
      <sheetName val="2.2 利润表"/>
      <sheetName val="2.3金融行业利润表"/>
      <sheetName val="2.4 现金流量表"/>
      <sheetName val="存货"/>
      <sheetName val="3.1 收入结构分析"/>
      <sheetName val="3.2 管理费用"/>
      <sheetName val="3.3 销售费用"/>
      <sheetName val="3.4 财务费用"/>
      <sheetName val="3.5 人工成本"/>
      <sheetName val="生产成本与制造费用"/>
      <sheetName val="主营业务收入"/>
      <sheetName val="主营业务成本"/>
      <sheetName val="其他业务收入"/>
      <sheetName val="其他业务成本"/>
      <sheetName val="营业税金及附加"/>
      <sheetName val="营业外收入"/>
      <sheetName val="营业外支出"/>
      <sheetName val="新增固定资产"/>
      <sheetName val="3.6 研发费用"/>
      <sheetName val="3.7 重大资本支出预算"/>
      <sheetName val="3.8 资金预算"/>
      <sheetName val="计算"/>
      <sheetName val="销售税金支付现金流量表"/>
      <sheetName val="签约回款及交付明细表"/>
      <sheetName val="开发间接费(汇总)-入成本"/>
      <sheetName val="成本明细表"/>
      <sheetName val="滚动利润表预测"/>
      <sheetName val="开发间接费"/>
      <sheetName val="长期待摊费用-招商费用"/>
      <sheetName val="所得税"/>
      <sheetName val="商业2-开办费"/>
      <sheetName val="2 预算汇总表"/>
      <sheetName val="行政办公费用预算汇总 "/>
    </sheetNames>
    <sheetDataSet>
      <sheetData sheetId="0"/>
      <sheetData sheetId="1"/>
      <sheetData sheetId="2"/>
      <sheetData sheetId="3"/>
      <sheetData sheetId="4"/>
      <sheetData sheetId="5"/>
      <sheetData sheetId="6"/>
      <sheetData sheetId="7">
        <row r="6">
          <cell r="F6">
            <v>0</v>
          </cell>
        </row>
      </sheetData>
      <sheetData sheetId="8"/>
      <sheetData sheetId="9">
        <row r="7">
          <cell r="F7">
            <v>0</v>
          </cell>
        </row>
      </sheetData>
      <sheetData sheetId="10"/>
      <sheetData sheetId="11"/>
      <sheetData sheetId="12">
        <row r="7">
          <cell r="H7">
            <v>11.95</v>
          </cell>
        </row>
      </sheetData>
      <sheetData sheetId="13">
        <row r="7">
          <cell r="H7">
            <v>0</v>
          </cell>
        </row>
      </sheetData>
      <sheetData sheetId="14">
        <row r="13">
          <cell r="H13">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7">
          <cell r="H7">
            <v>34.200000000000003</v>
          </cell>
        </row>
      </sheetData>
      <sheetData sheetId="32"/>
      <sheetData sheetId="33"/>
      <sheetData sheetId="34"/>
      <sheetData sheetId="35"/>
      <sheetData sheetId="36"/>
      <sheetData sheetId="37"/>
      <sheetData sheetId="38"/>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财务报告文件一览表"/>
      <sheetName val="校验表"/>
      <sheetName val="资产负债表"/>
      <sheetName val="利润表"/>
      <sheetName val="利润表分析"/>
      <sheetName val="回款口径利润测算表"/>
      <sheetName val="现金流量表"/>
      <sheetName val="现金流量明细表"/>
      <sheetName val="所有者权益变动表"/>
      <sheetName val="管理费用明细"/>
      <sheetName val="销售费用明细"/>
      <sheetName val="财务费用明细"/>
      <sheetName val="销售指标表"/>
      <sheetName val="预算执行表"/>
      <sheetName val="现金流量表1"/>
    </sheetNames>
    <sheetDataSet>
      <sheetData sheetId="0" refreshError="1"/>
      <sheetData sheetId="1" refreshError="1"/>
      <sheetData sheetId="2">
        <row r="3">
          <cell r="A3" t="str">
            <v>编制单位：ABC公司</v>
          </cell>
        </row>
      </sheetData>
      <sheetData sheetId="3" refreshError="1"/>
      <sheetData sheetId="4">
        <row r="8">
          <cell r="E8">
            <v>0</v>
          </cell>
        </row>
        <row r="12">
          <cell r="E1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X_科目余额表_200421"/>
    </sheetNames>
    <sheetDataSet>
      <sheetData sheetId="0">
        <row r="20">
          <cell r="L20">
            <v>10833</v>
          </cell>
        </row>
        <row r="21">
          <cell r="L21">
            <v>5837</v>
          </cell>
        </row>
        <row r="22">
          <cell r="L22">
            <v>8536.34</v>
          </cell>
        </row>
        <row r="23">
          <cell r="L23">
            <v>5429.03</v>
          </cell>
        </row>
        <row r="24">
          <cell r="L24">
            <v>12726</v>
          </cell>
        </row>
        <row r="25">
          <cell r="L25">
            <v>11137</v>
          </cell>
        </row>
        <row r="26">
          <cell r="L26">
            <v>-3207.88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1.0预算编制原则说明"/>
      <sheetName val="1.1 预算主体基本信息"/>
      <sheetName val="1.2 指标汇总表"/>
      <sheetName val="1.3 投资回报率"/>
      <sheetName val="1.4 新增投资分析"/>
      <sheetName val="1.5 行业对标分析"/>
      <sheetName val="1.6地产业务主要指标表"/>
      <sheetName val="2.1 资产负债表"/>
      <sheetName val="2.2 利润表"/>
      <sheetName val="2.4 现金流量表"/>
      <sheetName val="存货"/>
      <sheetName val="现金流量表（2015预算）"/>
      <sheetName val="2.3利润表-平台公司汇总"/>
      <sheetName val="3.1 收入结构分析"/>
      <sheetName val="3.2主营业务收入"/>
      <sheetName val="3.3主营业务成本"/>
      <sheetName val="3.6 研发费用"/>
      <sheetName val="3.4 管理费用"/>
      <sheetName val="3.5 销售费用"/>
      <sheetName val="3.6 财务费用"/>
      <sheetName val="基层利润表"/>
      <sheetName val="3.7人工成本"/>
      <sheetName val="3.9重大资本支出预算"/>
      <sheetName val="4.1全案营销分解计划"/>
      <sheetName val="一期"/>
      <sheetName val="二期"/>
      <sheetName val="4.2成本结转表"/>
      <sheetName val="成本结转表 (一期)"/>
      <sheetName val="成本结转表 (二期)"/>
      <sheetName val="4.3与集团借款统计表"/>
      <sheetName val="成都航美利息计算"/>
      <sheetName val="公园1898工程款"/>
      <sheetName val="新增固定资产 (2)"/>
      <sheetName val="动态成本一期3.5"/>
      <sheetName val="动态成本二期3.5"/>
      <sheetName val="公园1898成本税金"/>
      <sheetName val="营销费用"/>
      <sheetName val="当期（一期）投资成本分析表 "/>
      <sheetName val="二期投资成本分析表"/>
      <sheetName val="管理费用"/>
      <sheetName val="开发间接费"/>
      <sheetName val="人工成本（航美36人)"/>
      <sheetName val="生产成本与制造费用"/>
      <sheetName val="其他业务收入"/>
      <sheetName val="其他业务成本"/>
      <sheetName val="营业税金及附加"/>
      <sheetName val="营业外收入"/>
      <sheetName val="营业外支出"/>
      <sheetName val="新增固定资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8">
          <cell r="E8">
            <v>473686288</v>
          </cell>
          <cell r="F8">
            <v>360435396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X_科目余额表_301221"/>
      <sheetName val="明细"/>
    </sheetNames>
    <sheetDataSet>
      <sheetData sheetId="0">
        <row r="8">
          <cell r="Q8">
            <v>3023404.41</v>
          </cell>
        </row>
        <row r="66">
          <cell r="L66">
            <v>-60646.99</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报表目录"/>
      <sheetName val="业态和产品定义"/>
      <sheetName val="规划指标"/>
      <sheetName val="成本明细表"/>
      <sheetName val="开发成本支付现金流量表"/>
      <sheetName val="签约回款及交付明细表"/>
      <sheetName val="利润表分年含所得税计算过程"/>
      <sheetName val="会计口径利润表"/>
      <sheetName val="存量物业明细表"/>
      <sheetName val="融资及利息测算表"/>
      <sheetName val="校验表"/>
      <sheetName val="销售税金支付现金流量表"/>
      <sheetName val="现金流量测算表"/>
      <sheetName val="结转土地增值税模拟清算表"/>
      <sheetName val="Sheet1"/>
      <sheetName val="价格管理表"/>
      <sheetName val="费用分类及口径"/>
      <sheetName val="管理口径利润表"/>
      <sheetName val="预售土地增值税模拟计算表(1)"/>
      <sheetName val="预售土地增值税模拟清算表"/>
      <sheetName val="销售费用支付现金流量表"/>
      <sheetName val="管理费用支付现金流量表"/>
      <sheetName val="Sheet2"/>
      <sheetName val="会计口径分摊原则"/>
      <sheetName val="税务口径分摊原则"/>
    </sheetNames>
    <sheetDataSet>
      <sheetData sheetId="0"/>
      <sheetData sheetId="1"/>
      <sheetData sheetId="2"/>
      <sheetData sheetId="3">
        <row r="8">
          <cell r="A8" t="str">
            <v>住宅</v>
          </cell>
        </row>
      </sheetData>
      <sheetData sheetId="4">
        <row r="15">
          <cell r="C15">
            <v>60277.609783549095</v>
          </cell>
        </row>
      </sheetData>
      <sheetData sheetId="5">
        <row r="8">
          <cell r="AE8">
            <v>38</v>
          </cell>
        </row>
      </sheetData>
      <sheetData sheetId="6">
        <row r="5">
          <cell r="B5" t="str">
            <v>住宅-洋房-小高层</v>
          </cell>
        </row>
        <row r="37">
          <cell r="AE37">
            <v>0</v>
          </cell>
          <cell r="AF37">
            <v>0</v>
          </cell>
          <cell r="AG37">
            <v>0</v>
          </cell>
          <cell r="AH37">
            <v>0</v>
          </cell>
          <cell r="AI37">
            <v>3525</v>
          </cell>
          <cell r="AJ37">
            <v>2262.79</v>
          </cell>
          <cell r="AK37">
            <v>2419.84</v>
          </cell>
          <cell r="AL37">
            <v>2823.35</v>
          </cell>
          <cell r="AQ37">
            <v>23769.74</v>
          </cell>
        </row>
        <row r="39">
          <cell r="AE39">
            <v>0</v>
          </cell>
          <cell r="AF39">
            <v>0</v>
          </cell>
          <cell r="AG39">
            <v>0</v>
          </cell>
          <cell r="AH39">
            <v>0</v>
          </cell>
          <cell r="AI39">
            <v>6345</v>
          </cell>
          <cell r="AJ39">
            <v>4412.4404999999997</v>
          </cell>
          <cell r="AK39">
            <v>4718.6880000000001</v>
          </cell>
          <cell r="AL39">
            <v>5505.5325000000003</v>
          </cell>
          <cell r="AQ39">
            <v>45822.243000000002</v>
          </cell>
        </row>
        <row r="41">
          <cell r="AE41">
            <v>0</v>
          </cell>
          <cell r="AF41">
            <v>0</v>
          </cell>
          <cell r="AG41">
            <v>0</v>
          </cell>
          <cell r="AH41">
            <v>0</v>
          </cell>
          <cell r="AI41">
            <v>6345</v>
          </cell>
          <cell r="AJ41">
            <v>2206.2202499999999</v>
          </cell>
          <cell r="AK41">
            <v>3683.0761499999999</v>
          </cell>
          <cell r="AL41">
            <v>6517.2607499999995</v>
          </cell>
          <cell r="AQ41">
            <v>44952.5573</v>
          </cell>
        </row>
        <row r="42">
          <cell r="AC42">
            <v>0</v>
          </cell>
          <cell r="AE42">
            <v>0</v>
          </cell>
          <cell r="AF42">
            <v>0</v>
          </cell>
          <cell r="AG42">
            <v>0</v>
          </cell>
          <cell r="AH42">
            <v>0</v>
          </cell>
          <cell r="AI42">
            <v>0</v>
          </cell>
          <cell r="AJ42">
            <v>4658.161341968731</v>
          </cell>
          <cell r="AK42">
            <v>0</v>
          </cell>
          <cell r="AL42">
            <v>0</v>
          </cell>
        </row>
        <row r="44">
          <cell r="AE44">
            <v>0</v>
          </cell>
          <cell r="AF44">
            <v>0</v>
          </cell>
          <cell r="AG44">
            <v>0</v>
          </cell>
          <cell r="AH44">
            <v>0</v>
          </cell>
          <cell r="AI44">
            <v>0</v>
          </cell>
          <cell r="AJ44">
            <v>8551.2202500000003</v>
          </cell>
          <cell r="AK44">
            <v>0</v>
          </cell>
          <cell r="AL44">
            <v>0</v>
          </cell>
          <cell r="AQ44">
            <v>46727.557300000008</v>
          </cell>
        </row>
        <row r="57">
          <cell r="AE57">
            <v>0</v>
          </cell>
          <cell r="AF57">
            <v>0</v>
          </cell>
          <cell r="AG57">
            <v>0</v>
          </cell>
          <cell r="AH57">
            <v>0</v>
          </cell>
          <cell r="AI57">
            <v>0</v>
          </cell>
          <cell r="AJ57">
            <v>0</v>
          </cell>
          <cell r="AK57">
            <v>0</v>
          </cell>
          <cell r="AL57">
            <v>1100</v>
          </cell>
          <cell r="AQ57">
            <v>4768.7000000000007</v>
          </cell>
        </row>
        <row r="59">
          <cell r="AE59">
            <v>0</v>
          </cell>
          <cell r="AF59">
            <v>0</v>
          </cell>
          <cell r="AG59">
            <v>0</v>
          </cell>
          <cell r="AH59">
            <v>0</v>
          </cell>
          <cell r="AI59">
            <v>0</v>
          </cell>
          <cell r="AJ59">
            <v>0</v>
          </cell>
          <cell r="AK59">
            <v>0</v>
          </cell>
          <cell r="AL59">
            <v>3520</v>
          </cell>
          <cell r="AQ59">
            <v>14229.0268</v>
          </cell>
        </row>
        <row r="61">
          <cell r="AE61">
            <v>0</v>
          </cell>
          <cell r="AF61">
            <v>0</v>
          </cell>
          <cell r="AG61">
            <v>0</v>
          </cell>
          <cell r="AH61">
            <v>0</v>
          </cell>
          <cell r="AI61">
            <v>0</v>
          </cell>
          <cell r="AJ61">
            <v>0</v>
          </cell>
          <cell r="AK61">
            <v>0</v>
          </cell>
          <cell r="AL61">
            <v>3368.6</v>
          </cell>
          <cell r="AQ61">
            <v>16014.148439999999</v>
          </cell>
        </row>
        <row r="62">
          <cell r="AE62">
            <v>0</v>
          </cell>
          <cell r="AF62">
            <v>0</v>
          </cell>
          <cell r="AG62">
            <v>0</v>
          </cell>
          <cell r="AH62">
            <v>0</v>
          </cell>
          <cell r="AI62">
            <v>0</v>
          </cell>
          <cell r="AJ62">
            <v>0</v>
          </cell>
          <cell r="AK62">
            <v>0</v>
          </cell>
          <cell r="AL62">
            <v>0</v>
          </cell>
        </row>
        <row r="64">
          <cell r="AE64">
            <v>0</v>
          </cell>
          <cell r="AF64">
            <v>0</v>
          </cell>
          <cell r="AG64">
            <v>0</v>
          </cell>
          <cell r="AH64">
            <v>0</v>
          </cell>
          <cell r="AI64">
            <v>0</v>
          </cell>
          <cell r="AJ64">
            <v>0</v>
          </cell>
          <cell r="AK64">
            <v>0</v>
          </cell>
          <cell r="AL64">
            <v>0</v>
          </cell>
          <cell r="AQ64">
            <v>13794.727999999997</v>
          </cell>
        </row>
        <row r="97">
          <cell r="AD97">
            <v>0</v>
          </cell>
        </row>
        <row r="99">
          <cell r="AQ99">
            <v>0</v>
          </cell>
        </row>
        <row r="107">
          <cell r="AE107">
            <v>0</v>
          </cell>
          <cell r="AF107">
            <v>0</v>
          </cell>
          <cell r="AG107">
            <v>0</v>
          </cell>
          <cell r="AH107">
            <v>0</v>
          </cell>
          <cell r="AI107">
            <v>0</v>
          </cell>
          <cell r="AJ107">
            <v>0</v>
          </cell>
          <cell r="AK107">
            <v>0</v>
          </cell>
        </row>
        <row r="109">
          <cell r="AE109">
            <v>0</v>
          </cell>
          <cell r="AF109">
            <v>0</v>
          </cell>
          <cell r="AG109">
            <v>0</v>
          </cell>
          <cell r="AH109">
            <v>0</v>
          </cell>
          <cell r="AI109">
            <v>0</v>
          </cell>
          <cell r="AJ109">
            <v>0</v>
          </cell>
          <cell r="AK109">
            <v>0</v>
          </cell>
          <cell r="AL109">
            <v>0</v>
          </cell>
        </row>
        <row r="111">
          <cell r="AQ111">
            <v>0</v>
          </cell>
        </row>
        <row r="112">
          <cell r="AE112">
            <v>0</v>
          </cell>
          <cell r="AF112">
            <v>0</v>
          </cell>
          <cell r="AG112">
            <v>0</v>
          </cell>
          <cell r="AH112">
            <v>0</v>
          </cell>
          <cell r="AI112">
            <v>0</v>
          </cell>
          <cell r="AJ112">
            <v>0</v>
          </cell>
          <cell r="AK112">
            <v>0</v>
          </cell>
          <cell r="AL112">
            <v>0</v>
          </cell>
        </row>
        <row r="114">
          <cell r="AE114">
            <v>0</v>
          </cell>
          <cell r="AF114">
            <v>0</v>
          </cell>
          <cell r="AG114">
            <v>0</v>
          </cell>
          <cell r="AH114">
            <v>0</v>
          </cell>
          <cell r="AI114">
            <v>0</v>
          </cell>
          <cell r="AJ114">
            <v>0</v>
          </cell>
          <cell r="AK114">
            <v>0</v>
          </cell>
          <cell r="AL114">
            <v>0</v>
          </cell>
        </row>
      </sheetData>
      <sheetData sheetId="7"/>
      <sheetData sheetId="8">
        <row r="23">
          <cell r="E23">
            <v>0.09</v>
          </cell>
        </row>
      </sheetData>
      <sheetData sheetId="9"/>
      <sheetData sheetId="10">
        <row r="39">
          <cell r="DR39">
            <v>60277.609783549102</v>
          </cell>
        </row>
      </sheetData>
      <sheetData sheetId="11"/>
      <sheetData sheetId="12">
        <row r="63">
          <cell r="AE63">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NDWRR"/>
      <sheetName val="其他"/>
      <sheetName val="Sheet1"/>
    </sheetNames>
    <sheetDataSet>
      <sheetData sheetId="0">
        <row r="1">
          <cell r="B1">
            <v>0</v>
          </cell>
          <cell r="L1">
            <v>0</v>
          </cell>
        </row>
        <row r="3">
          <cell r="B3">
            <v>0</v>
          </cell>
          <cell r="L3">
            <v>0</v>
          </cell>
        </row>
        <row r="4">
          <cell r="B4">
            <v>0</v>
          </cell>
          <cell r="L4">
            <v>0</v>
          </cell>
        </row>
        <row r="5">
          <cell r="B5">
            <v>0</v>
          </cell>
          <cell r="L5">
            <v>0</v>
          </cell>
        </row>
        <row r="6">
          <cell r="B6">
            <v>0</v>
          </cell>
          <cell r="L6">
            <v>0</v>
          </cell>
        </row>
        <row r="7">
          <cell r="B7" t="str">
            <v>主科目段说明</v>
          </cell>
          <cell r="L7" t="str">
            <v>本年借方</v>
          </cell>
        </row>
        <row r="8">
          <cell r="B8" t="str">
            <v>银行存款－人民币</v>
          </cell>
          <cell r="L8">
            <v>9401878.9900000002</v>
          </cell>
        </row>
        <row r="9">
          <cell r="B9" t="str">
            <v>银行存款－人民币</v>
          </cell>
          <cell r="L9">
            <v>16813.62</v>
          </cell>
        </row>
        <row r="10">
          <cell r="B10" t="str">
            <v>银行存款－人民币</v>
          </cell>
          <cell r="L10">
            <v>6.46</v>
          </cell>
        </row>
        <row r="11">
          <cell r="B11" t="str">
            <v>银行存款－人民币</v>
          </cell>
          <cell r="L11">
            <v>47404.72</v>
          </cell>
        </row>
        <row r="12">
          <cell r="B12" t="str">
            <v>银行存款－人民币</v>
          </cell>
          <cell r="L12">
            <v>6124521.04</v>
          </cell>
        </row>
        <row r="13">
          <cell r="B13" t="str">
            <v>预付账款－预付账款</v>
          </cell>
          <cell r="L13">
            <v>0</v>
          </cell>
        </row>
        <row r="14">
          <cell r="B14" t="str">
            <v>预付账款－预付账款</v>
          </cell>
          <cell r="L14">
            <v>80000</v>
          </cell>
        </row>
        <row r="15">
          <cell r="B15" t="str">
            <v>其他应收款－其他应收款</v>
          </cell>
          <cell r="L15">
            <v>0</v>
          </cell>
        </row>
        <row r="16">
          <cell r="B16" t="str">
            <v>其他应收款－其他应收款</v>
          </cell>
          <cell r="L16">
            <v>7.51</v>
          </cell>
        </row>
        <row r="17">
          <cell r="B17" t="str">
            <v>其他应收款－其他应收款</v>
          </cell>
          <cell r="L17">
            <v>581971.32999999996</v>
          </cell>
        </row>
        <row r="18">
          <cell r="B18" t="str">
            <v>其他应收款－其他应收款</v>
          </cell>
          <cell r="L18">
            <v>0</v>
          </cell>
        </row>
        <row r="19">
          <cell r="B19" t="str">
            <v>其他应收款－其他应收款</v>
          </cell>
          <cell r="L19">
            <v>53304.160000000003</v>
          </cell>
        </row>
        <row r="20">
          <cell r="B20" t="str">
            <v>其他应收款－其他应收款</v>
          </cell>
          <cell r="L20">
            <v>1118689.3500000001</v>
          </cell>
        </row>
        <row r="21">
          <cell r="B21" t="str">
            <v>其他应收款－其他应收款</v>
          </cell>
          <cell r="L21">
            <v>3600</v>
          </cell>
        </row>
        <row r="22">
          <cell r="B22" t="str">
            <v>其他应收款－往来</v>
          </cell>
          <cell r="L22">
            <v>6818</v>
          </cell>
        </row>
        <row r="23">
          <cell r="B23" t="str">
            <v>其他应收款－往来</v>
          </cell>
          <cell r="L23">
            <v>618886.68000000005</v>
          </cell>
        </row>
        <row r="24">
          <cell r="B24" t="str">
            <v>待摊费用－租赁费</v>
          </cell>
          <cell r="L24">
            <v>0</v>
          </cell>
        </row>
        <row r="25">
          <cell r="B25" t="str">
            <v>固定资产－电子设备</v>
          </cell>
          <cell r="L25">
            <v>0</v>
          </cell>
        </row>
        <row r="26">
          <cell r="B26" t="str">
            <v>固定资产－运输设备</v>
          </cell>
          <cell r="L26">
            <v>0</v>
          </cell>
        </row>
        <row r="27">
          <cell r="B27" t="str">
            <v>固定资产－办公设备</v>
          </cell>
          <cell r="L27">
            <v>0</v>
          </cell>
        </row>
        <row r="28">
          <cell r="B28" t="str">
            <v>固定资产－其他设备</v>
          </cell>
          <cell r="L28">
            <v>0</v>
          </cell>
        </row>
        <row r="29">
          <cell r="B29" t="str">
            <v>累计折旧－电子设备</v>
          </cell>
          <cell r="L29">
            <v>0</v>
          </cell>
        </row>
        <row r="30">
          <cell r="B30" t="str">
            <v>累计折旧－运输设备</v>
          </cell>
          <cell r="L30">
            <v>0</v>
          </cell>
        </row>
        <row r="31">
          <cell r="B31" t="str">
            <v>累计折旧－办公设备</v>
          </cell>
          <cell r="L31">
            <v>0</v>
          </cell>
        </row>
        <row r="32">
          <cell r="B32" t="str">
            <v>累计折旧－其他设备</v>
          </cell>
          <cell r="L32">
            <v>0</v>
          </cell>
        </row>
        <row r="33">
          <cell r="B33" t="str">
            <v>无形资产－外购软件</v>
          </cell>
          <cell r="L33">
            <v>0</v>
          </cell>
        </row>
        <row r="34">
          <cell r="B34" t="str">
            <v>累计摊销－外购软件</v>
          </cell>
          <cell r="L34">
            <v>0</v>
          </cell>
        </row>
        <row r="35">
          <cell r="B35" t="str">
            <v>长期待摊费用－开办费</v>
          </cell>
          <cell r="L35">
            <v>22226.1</v>
          </cell>
        </row>
        <row r="36">
          <cell r="B36" t="str">
            <v>长期待摊费用－装修费摊销</v>
          </cell>
          <cell r="L36">
            <v>0</v>
          </cell>
        </row>
        <row r="37">
          <cell r="B37" t="str">
            <v>长期待摊费用－其他</v>
          </cell>
          <cell r="L37">
            <v>0</v>
          </cell>
        </row>
        <row r="38">
          <cell r="B38" t="str">
            <v>长期待摊费用－其他</v>
          </cell>
          <cell r="L38">
            <v>0</v>
          </cell>
        </row>
        <row r="39">
          <cell r="B39" t="str">
            <v>长期待摊费用－其他</v>
          </cell>
          <cell r="L39">
            <v>0</v>
          </cell>
        </row>
        <row r="40">
          <cell r="B40" t="str">
            <v>长期待摊费用－其他</v>
          </cell>
          <cell r="L40">
            <v>0</v>
          </cell>
        </row>
        <row r="41">
          <cell r="B41" t="str">
            <v>长期待摊费用－其他</v>
          </cell>
          <cell r="L41">
            <v>0</v>
          </cell>
        </row>
        <row r="42">
          <cell r="B42" t="str">
            <v>长期待摊费用－其他</v>
          </cell>
          <cell r="L42">
            <v>0</v>
          </cell>
        </row>
        <row r="43">
          <cell r="B43" t="str">
            <v>长期待摊费用－其他</v>
          </cell>
          <cell r="L43">
            <v>0</v>
          </cell>
        </row>
        <row r="44">
          <cell r="B44" t="str">
            <v>长期待摊费用－其他</v>
          </cell>
          <cell r="L44">
            <v>0</v>
          </cell>
        </row>
        <row r="45">
          <cell r="B45" t="str">
            <v>长期待摊费用－其他</v>
          </cell>
          <cell r="L45">
            <v>0</v>
          </cell>
        </row>
        <row r="46">
          <cell r="B46" t="str">
            <v>长期待摊费用－其他</v>
          </cell>
          <cell r="L46">
            <v>0</v>
          </cell>
        </row>
        <row r="47">
          <cell r="B47" t="str">
            <v>长期待摊费用－其他</v>
          </cell>
          <cell r="L47">
            <v>0</v>
          </cell>
        </row>
        <row r="48">
          <cell r="B48" t="str">
            <v>长期待摊费用－其他</v>
          </cell>
          <cell r="L48">
            <v>0</v>
          </cell>
        </row>
        <row r="49">
          <cell r="B49" t="str">
            <v>长期待摊费用－其他</v>
          </cell>
          <cell r="L49">
            <v>0</v>
          </cell>
        </row>
        <row r="50">
          <cell r="B50" t="str">
            <v>长期待摊费用－其他</v>
          </cell>
          <cell r="L50">
            <v>0</v>
          </cell>
        </row>
        <row r="51">
          <cell r="B51" t="str">
            <v>长期待摊费用－其他</v>
          </cell>
          <cell r="L51">
            <v>0</v>
          </cell>
        </row>
        <row r="52">
          <cell r="B52" t="str">
            <v>长期待摊费用－其他</v>
          </cell>
          <cell r="L52">
            <v>0</v>
          </cell>
        </row>
        <row r="53">
          <cell r="B53" t="str">
            <v>长期待摊费用－其他</v>
          </cell>
          <cell r="L53">
            <v>0</v>
          </cell>
        </row>
        <row r="54">
          <cell r="B54" t="str">
            <v>长期待摊费用－其他</v>
          </cell>
          <cell r="L54">
            <v>0</v>
          </cell>
        </row>
        <row r="55">
          <cell r="B55" t="str">
            <v>长期待摊费用－其他</v>
          </cell>
          <cell r="L55">
            <v>0</v>
          </cell>
        </row>
        <row r="56">
          <cell r="B56" t="str">
            <v>长期待摊费用－其他</v>
          </cell>
          <cell r="L56">
            <v>0</v>
          </cell>
        </row>
        <row r="57">
          <cell r="B57" t="str">
            <v>长期待摊费用－其他</v>
          </cell>
          <cell r="L57">
            <v>0</v>
          </cell>
        </row>
        <row r="58">
          <cell r="B58" t="str">
            <v>长期待摊费用－其他</v>
          </cell>
          <cell r="L58">
            <v>0</v>
          </cell>
        </row>
        <row r="59">
          <cell r="B59" t="str">
            <v>长期待摊费用－其他</v>
          </cell>
          <cell r="L59">
            <v>0</v>
          </cell>
        </row>
        <row r="60">
          <cell r="B60" t="str">
            <v>长期待摊费用－其他</v>
          </cell>
          <cell r="L60">
            <v>0</v>
          </cell>
        </row>
        <row r="61">
          <cell r="B61" t="str">
            <v>长期待摊费用－其他</v>
          </cell>
          <cell r="L61">
            <v>0</v>
          </cell>
        </row>
        <row r="62">
          <cell r="B62" t="str">
            <v>长期待摊费用－其他</v>
          </cell>
          <cell r="L62">
            <v>0</v>
          </cell>
        </row>
        <row r="63">
          <cell r="B63" t="str">
            <v>长期待摊费用－其他</v>
          </cell>
          <cell r="L63">
            <v>0</v>
          </cell>
        </row>
        <row r="64">
          <cell r="B64" t="str">
            <v>长期待摊费用－其他</v>
          </cell>
          <cell r="L64">
            <v>0</v>
          </cell>
        </row>
        <row r="65">
          <cell r="B65" t="str">
            <v>长期待摊费用－其他</v>
          </cell>
          <cell r="L65">
            <v>0</v>
          </cell>
        </row>
        <row r="66">
          <cell r="B66" t="str">
            <v>长期待摊费用－其他</v>
          </cell>
          <cell r="L66">
            <v>0</v>
          </cell>
        </row>
        <row r="67">
          <cell r="B67" t="str">
            <v>长期待摊费用－其他</v>
          </cell>
          <cell r="L67">
            <v>0</v>
          </cell>
        </row>
        <row r="68">
          <cell r="B68" t="str">
            <v>长期待摊费用－其他</v>
          </cell>
          <cell r="L68">
            <v>0</v>
          </cell>
        </row>
        <row r="69">
          <cell r="B69" t="str">
            <v>长期待摊费用－其他</v>
          </cell>
          <cell r="L69">
            <v>0</v>
          </cell>
        </row>
        <row r="70">
          <cell r="B70" t="str">
            <v>长期待摊费用－其他</v>
          </cell>
          <cell r="L70">
            <v>0</v>
          </cell>
        </row>
        <row r="71">
          <cell r="B71" t="str">
            <v>长期待摊费用－其他</v>
          </cell>
          <cell r="L71">
            <v>0</v>
          </cell>
        </row>
        <row r="72">
          <cell r="B72" t="str">
            <v>长期待摊费用－其他</v>
          </cell>
          <cell r="L72">
            <v>0</v>
          </cell>
        </row>
        <row r="73">
          <cell r="B73" t="str">
            <v>长期待摊费用－其他</v>
          </cell>
          <cell r="L73">
            <v>0</v>
          </cell>
        </row>
        <row r="74">
          <cell r="B74" t="str">
            <v>长期待摊费用－其他</v>
          </cell>
          <cell r="L74">
            <v>0</v>
          </cell>
        </row>
        <row r="75">
          <cell r="B75" t="str">
            <v>长期待摊费用－其他</v>
          </cell>
          <cell r="L75">
            <v>0</v>
          </cell>
        </row>
        <row r="76">
          <cell r="B76" t="str">
            <v>长期待摊费用－其他</v>
          </cell>
          <cell r="L76">
            <v>0</v>
          </cell>
        </row>
        <row r="77">
          <cell r="B77" t="str">
            <v>长期待摊费用－其他</v>
          </cell>
          <cell r="L77">
            <v>0</v>
          </cell>
        </row>
        <row r="78">
          <cell r="B78" t="str">
            <v>长期待摊费用－其他</v>
          </cell>
          <cell r="L78">
            <v>0</v>
          </cell>
        </row>
        <row r="79">
          <cell r="B79" t="str">
            <v>长期待摊费用－其他</v>
          </cell>
          <cell r="L79">
            <v>0</v>
          </cell>
        </row>
        <row r="80">
          <cell r="B80" t="str">
            <v>长期待摊费用－其他</v>
          </cell>
          <cell r="L80">
            <v>0</v>
          </cell>
        </row>
        <row r="81">
          <cell r="B81" t="str">
            <v>长期待摊费用摊销－装修费摊销</v>
          </cell>
          <cell r="L81">
            <v>0</v>
          </cell>
        </row>
        <row r="82">
          <cell r="B82" t="str">
            <v>长期待摊费用摊销－其他</v>
          </cell>
          <cell r="L82">
            <v>0</v>
          </cell>
        </row>
        <row r="83">
          <cell r="B83" t="str">
            <v>递延所得税资产－递延所得税资产</v>
          </cell>
          <cell r="L83">
            <v>0</v>
          </cell>
        </row>
        <row r="84">
          <cell r="B84" t="str">
            <v>应付账款－应付账款</v>
          </cell>
          <cell r="L84">
            <v>7220000</v>
          </cell>
        </row>
        <row r="85">
          <cell r="B85" t="str">
            <v>应付账款－应付账款</v>
          </cell>
          <cell r="L85">
            <v>1012410</v>
          </cell>
        </row>
        <row r="86">
          <cell r="B86" t="str">
            <v>应付账款－应付账款</v>
          </cell>
          <cell r="L86">
            <v>80000</v>
          </cell>
        </row>
        <row r="87">
          <cell r="B87" t="str">
            <v>应付账款－应计负债</v>
          </cell>
          <cell r="L87">
            <v>0</v>
          </cell>
        </row>
        <row r="88">
          <cell r="B88" t="str">
            <v>应付职工薪酬－工资</v>
          </cell>
          <cell r="L88">
            <v>6008117.9299999997</v>
          </cell>
        </row>
        <row r="89">
          <cell r="B89" t="str">
            <v>应付职工薪酬－职工福利费</v>
          </cell>
          <cell r="L89">
            <v>347756.27</v>
          </cell>
        </row>
        <row r="90">
          <cell r="B90" t="str">
            <v>应付职工薪酬－社保－养老保险费</v>
          </cell>
          <cell r="L90">
            <v>314961.82</v>
          </cell>
        </row>
        <row r="91">
          <cell r="B91" t="str">
            <v>应付职工薪酬－社保－医疗保险费</v>
          </cell>
          <cell r="L91">
            <v>277597.13</v>
          </cell>
        </row>
        <row r="92">
          <cell r="B92" t="str">
            <v>应付职工薪酬－社保－失业保险费</v>
          </cell>
          <cell r="L92">
            <v>12698.49</v>
          </cell>
        </row>
        <row r="93">
          <cell r="B93" t="str">
            <v>应付职工薪酬－社保－工伤保险费</v>
          </cell>
          <cell r="L93">
            <v>6597.11</v>
          </cell>
        </row>
        <row r="94">
          <cell r="B94" t="str">
            <v>应付职工薪酬－社保－生育保险费</v>
          </cell>
          <cell r="L94">
            <v>19645.240000000002</v>
          </cell>
        </row>
        <row r="95">
          <cell r="B95" t="str">
            <v>应付职工薪酬－住房公积金</v>
          </cell>
          <cell r="L95">
            <v>302355</v>
          </cell>
        </row>
        <row r="96">
          <cell r="B96" t="str">
            <v>应付职工薪酬－辞退福利</v>
          </cell>
          <cell r="L96">
            <v>182517.35</v>
          </cell>
        </row>
        <row r="97">
          <cell r="B97" t="str">
            <v>应交税费－增值税－进项税额</v>
          </cell>
          <cell r="L97">
            <v>0</v>
          </cell>
        </row>
        <row r="98">
          <cell r="B98" t="str">
            <v>应交税费－增值税－已交税金</v>
          </cell>
          <cell r="L98">
            <v>4881.72</v>
          </cell>
        </row>
        <row r="99">
          <cell r="B99" t="str">
            <v>应交税费－增值税－销项税额</v>
          </cell>
          <cell r="L99">
            <v>0</v>
          </cell>
        </row>
        <row r="100">
          <cell r="B100" t="str">
            <v>应交税费－增值税－进项税额转出</v>
          </cell>
          <cell r="L100">
            <v>0</v>
          </cell>
        </row>
        <row r="101">
          <cell r="B101" t="str">
            <v>应交税费－增值税－减免税款</v>
          </cell>
          <cell r="L101">
            <v>440</v>
          </cell>
        </row>
        <row r="102">
          <cell r="B102" t="str">
            <v>应交税费－个人所得税－职工个人所得税</v>
          </cell>
          <cell r="L102">
            <v>129525.17</v>
          </cell>
        </row>
        <row r="103">
          <cell r="B103" t="str">
            <v>应交税费－土地使用税</v>
          </cell>
          <cell r="L103">
            <v>659980</v>
          </cell>
        </row>
        <row r="104">
          <cell r="B104" t="str">
            <v>应交税费－房产税－普通房产税</v>
          </cell>
          <cell r="L104">
            <v>13009.79</v>
          </cell>
        </row>
        <row r="105">
          <cell r="B105" t="str">
            <v>应交税费－印花税</v>
          </cell>
          <cell r="L105">
            <v>21186.5</v>
          </cell>
        </row>
        <row r="106">
          <cell r="B106" t="str">
            <v>应交税费－城市维护建设税</v>
          </cell>
          <cell r="L106">
            <v>341.72</v>
          </cell>
        </row>
        <row r="107">
          <cell r="B107" t="str">
            <v>应交税费－其他－教育费附加</v>
          </cell>
          <cell r="L107">
            <v>146.44999999999999</v>
          </cell>
        </row>
        <row r="108">
          <cell r="B108" t="str">
            <v>应交税费－其他－地方教育费附加</v>
          </cell>
          <cell r="L108">
            <v>97.63</v>
          </cell>
        </row>
        <row r="109">
          <cell r="B109" t="str">
            <v>应交税费-待抵扣进项税额</v>
          </cell>
          <cell r="L109">
            <v>145429.62</v>
          </cell>
        </row>
        <row r="110">
          <cell r="B110" t="str">
            <v>应付利息－银行借款</v>
          </cell>
          <cell r="L110">
            <v>0</v>
          </cell>
        </row>
        <row r="111">
          <cell r="B111" t="str">
            <v>其他应付款－往来项</v>
          </cell>
          <cell r="L111">
            <v>4900</v>
          </cell>
        </row>
        <row r="112">
          <cell r="B112" t="str">
            <v>其他应付款－往来项</v>
          </cell>
          <cell r="L112">
            <v>0</v>
          </cell>
        </row>
        <row r="113">
          <cell r="B113" t="str">
            <v>其他应付款－往来项</v>
          </cell>
          <cell r="L113">
            <v>27933.7</v>
          </cell>
        </row>
        <row r="114">
          <cell r="B114" t="str">
            <v>其他应付款－往来项</v>
          </cell>
          <cell r="L114">
            <v>0</v>
          </cell>
        </row>
        <row r="115">
          <cell r="B115" t="str">
            <v>其他应付款－往来项</v>
          </cell>
          <cell r="L115">
            <v>146105.9</v>
          </cell>
        </row>
        <row r="116">
          <cell r="B116" t="str">
            <v>其他应付款－往来项</v>
          </cell>
          <cell r="L116">
            <v>0</v>
          </cell>
        </row>
        <row r="117">
          <cell r="B117" t="str">
            <v>其他应付款－往来项</v>
          </cell>
          <cell r="L117">
            <v>20000</v>
          </cell>
        </row>
        <row r="118">
          <cell r="B118" t="str">
            <v>其他应付款－往来项</v>
          </cell>
          <cell r="L118">
            <v>360000</v>
          </cell>
        </row>
        <row r="119">
          <cell r="B119" t="str">
            <v>其他应付款－往来项</v>
          </cell>
          <cell r="L119">
            <v>0</v>
          </cell>
        </row>
        <row r="120">
          <cell r="B120" t="str">
            <v>其他应付款－往来项</v>
          </cell>
          <cell r="L120">
            <v>0</v>
          </cell>
        </row>
        <row r="121">
          <cell r="B121" t="str">
            <v>其他应付款－往来项</v>
          </cell>
          <cell r="L121">
            <v>0</v>
          </cell>
        </row>
        <row r="122">
          <cell r="B122" t="str">
            <v>其他应付款－往来项</v>
          </cell>
          <cell r="L122">
            <v>345038</v>
          </cell>
        </row>
        <row r="123">
          <cell r="B123" t="str">
            <v>其他应付款－其他</v>
          </cell>
          <cell r="L123">
            <v>6693700</v>
          </cell>
        </row>
        <row r="124">
          <cell r="B124" t="str">
            <v>其他应付款－其他</v>
          </cell>
          <cell r="L124">
            <v>170636.71</v>
          </cell>
        </row>
        <row r="125">
          <cell r="B125" t="str">
            <v>其他应付款－中转</v>
          </cell>
          <cell r="L125">
            <v>50893</v>
          </cell>
        </row>
        <row r="126">
          <cell r="B126" t="str">
            <v>实收资本－法人资本－国家法人资本－关联方股东</v>
          </cell>
          <cell r="L126">
            <v>0</v>
          </cell>
        </row>
        <row r="127">
          <cell r="B127" t="str">
            <v>实收资本－法人资本－其他</v>
          </cell>
          <cell r="L127">
            <v>0</v>
          </cell>
        </row>
        <row r="128">
          <cell r="B128" t="str">
            <v>本年利润－本年利润</v>
          </cell>
          <cell r="L128">
            <v>0</v>
          </cell>
        </row>
        <row r="129">
          <cell r="B129" t="str">
            <v>开发成本－房屋开发</v>
          </cell>
          <cell r="L129">
            <v>0</v>
          </cell>
        </row>
        <row r="130">
          <cell r="B130" t="str">
            <v>开发成本－房屋开发</v>
          </cell>
          <cell r="L130">
            <v>0</v>
          </cell>
        </row>
        <row r="131">
          <cell r="B131" t="str">
            <v>开发成本－房屋开发</v>
          </cell>
          <cell r="L131">
            <v>0</v>
          </cell>
        </row>
        <row r="132">
          <cell r="B132" t="str">
            <v>开发成本－房屋开发</v>
          </cell>
          <cell r="L132">
            <v>0</v>
          </cell>
        </row>
        <row r="133">
          <cell r="B133" t="str">
            <v>开发成本－房屋开发</v>
          </cell>
          <cell r="L133">
            <v>0</v>
          </cell>
        </row>
        <row r="134">
          <cell r="B134" t="str">
            <v>开发成本－房屋开发</v>
          </cell>
          <cell r="L134">
            <v>0</v>
          </cell>
        </row>
        <row r="135">
          <cell r="B135" t="str">
            <v>开发成本－房屋开发</v>
          </cell>
          <cell r="L135">
            <v>0</v>
          </cell>
        </row>
        <row r="136">
          <cell r="B136" t="str">
            <v>开发成本－房屋开发</v>
          </cell>
          <cell r="L136">
            <v>0</v>
          </cell>
        </row>
        <row r="137">
          <cell r="B137" t="str">
            <v>开发成本－房屋开发</v>
          </cell>
          <cell r="L137">
            <v>0</v>
          </cell>
        </row>
        <row r="138">
          <cell r="B138" t="str">
            <v>开发成本－房屋开发</v>
          </cell>
          <cell r="L138">
            <v>0</v>
          </cell>
        </row>
        <row r="139">
          <cell r="B139" t="str">
            <v>开发成本－房屋开发</v>
          </cell>
          <cell r="L139">
            <v>0</v>
          </cell>
        </row>
        <row r="140">
          <cell r="B140" t="str">
            <v>开发成本－房屋开发</v>
          </cell>
          <cell r="L140">
            <v>0</v>
          </cell>
        </row>
        <row r="141">
          <cell r="B141" t="str">
            <v>开发成本－房屋开发</v>
          </cell>
          <cell r="L141">
            <v>0</v>
          </cell>
        </row>
        <row r="142">
          <cell r="B142" t="str">
            <v>开发成本－房屋开发</v>
          </cell>
          <cell r="L142">
            <v>0</v>
          </cell>
        </row>
        <row r="143">
          <cell r="B143" t="str">
            <v>开发成本－房屋开发</v>
          </cell>
          <cell r="L143">
            <v>0</v>
          </cell>
        </row>
        <row r="144">
          <cell r="B144" t="str">
            <v>开发成本－房屋开发</v>
          </cell>
          <cell r="L144">
            <v>0</v>
          </cell>
        </row>
        <row r="145">
          <cell r="B145" t="str">
            <v>开发成本－房屋开发</v>
          </cell>
          <cell r="L145">
            <v>0</v>
          </cell>
        </row>
        <row r="146">
          <cell r="B146" t="str">
            <v>开发成本－房屋开发</v>
          </cell>
          <cell r="L146">
            <v>0</v>
          </cell>
        </row>
        <row r="147">
          <cell r="B147" t="str">
            <v>开发成本－房屋开发</v>
          </cell>
          <cell r="L147">
            <v>0</v>
          </cell>
        </row>
        <row r="148">
          <cell r="B148" t="str">
            <v>开发成本－房屋开发</v>
          </cell>
          <cell r="L148">
            <v>0</v>
          </cell>
        </row>
        <row r="149">
          <cell r="B149" t="str">
            <v>开发成本－房屋开发</v>
          </cell>
          <cell r="L149">
            <v>0</v>
          </cell>
        </row>
        <row r="150">
          <cell r="B150" t="str">
            <v>开发成本－房屋开发</v>
          </cell>
          <cell r="L150">
            <v>0</v>
          </cell>
        </row>
        <row r="151">
          <cell r="B151" t="str">
            <v>开发成本－房屋开发</v>
          </cell>
          <cell r="L151">
            <v>0</v>
          </cell>
        </row>
        <row r="152">
          <cell r="B152" t="str">
            <v>开发成本－房屋开发</v>
          </cell>
          <cell r="L152">
            <v>-53377499.170000002</v>
          </cell>
        </row>
        <row r="153">
          <cell r="B153" t="str">
            <v>开发成本－房屋开发</v>
          </cell>
          <cell r="L153">
            <v>634167.99</v>
          </cell>
        </row>
        <row r="154">
          <cell r="B154" t="str">
            <v>开发成本－房屋开发</v>
          </cell>
          <cell r="L154">
            <v>149348.5</v>
          </cell>
        </row>
        <row r="155">
          <cell r="B155" t="str">
            <v>开发成本－房屋开发</v>
          </cell>
          <cell r="L155">
            <v>0</v>
          </cell>
        </row>
        <row r="156">
          <cell r="B156" t="str">
            <v>开发成本－房屋开发</v>
          </cell>
          <cell r="L156">
            <v>0</v>
          </cell>
        </row>
        <row r="157">
          <cell r="B157" t="str">
            <v>开发成本－房屋开发</v>
          </cell>
          <cell r="L157">
            <v>0</v>
          </cell>
        </row>
        <row r="158">
          <cell r="B158" t="str">
            <v>开发成本－房屋开发</v>
          </cell>
          <cell r="L158">
            <v>0</v>
          </cell>
        </row>
        <row r="159">
          <cell r="B159" t="str">
            <v>开发成本－房屋开发</v>
          </cell>
          <cell r="L159">
            <v>0</v>
          </cell>
        </row>
        <row r="160">
          <cell r="B160" t="str">
            <v>开发成本－房屋开发</v>
          </cell>
          <cell r="L160">
            <v>0</v>
          </cell>
        </row>
        <row r="161">
          <cell r="B161" t="str">
            <v>开发成本－房屋开发</v>
          </cell>
          <cell r="L161">
            <v>0</v>
          </cell>
        </row>
        <row r="162">
          <cell r="B162" t="str">
            <v>开发成本－房屋开发</v>
          </cell>
          <cell r="L162">
            <v>0</v>
          </cell>
        </row>
        <row r="163">
          <cell r="B163" t="str">
            <v>开发成本－房屋开发</v>
          </cell>
          <cell r="L163">
            <v>0</v>
          </cell>
        </row>
        <row r="164">
          <cell r="B164" t="str">
            <v>开发成本－房屋开发</v>
          </cell>
          <cell r="L164">
            <v>0</v>
          </cell>
        </row>
        <row r="165">
          <cell r="B165" t="str">
            <v>开发间接费用-工资</v>
          </cell>
          <cell r="L165">
            <v>0</v>
          </cell>
        </row>
        <row r="166">
          <cell r="B166" t="str">
            <v>开发间接费用-工资</v>
          </cell>
          <cell r="L166">
            <v>429187.23</v>
          </cell>
        </row>
        <row r="167">
          <cell r="B167" t="str">
            <v>开发间接费用-工资</v>
          </cell>
          <cell r="L167">
            <v>0</v>
          </cell>
        </row>
        <row r="168">
          <cell r="B168" t="str">
            <v>开发间接费用-工资</v>
          </cell>
          <cell r="L168">
            <v>0</v>
          </cell>
        </row>
        <row r="169">
          <cell r="B169" t="str">
            <v>开发间接费用-工资</v>
          </cell>
          <cell r="L169">
            <v>102151.82</v>
          </cell>
        </row>
        <row r="170">
          <cell r="B170" t="str">
            <v>开发间接费用-工资</v>
          </cell>
          <cell r="L170">
            <v>0</v>
          </cell>
        </row>
        <row r="171">
          <cell r="B171" t="str">
            <v>开发间接费用-工资</v>
          </cell>
          <cell r="L171">
            <v>109483.26</v>
          </cell>
        </row>
        <row r="172">
          <cell r="B172" t="str">
            <v>开发间接费用-工资</v>
          </cell>
          <cell r="L172">
            <v>143101.53</v>
          </cell>
        </row>
        <row r="173">
          <cell r="B173" t="str">
            <v>开发间接费用-工资</v>
          </cell>
          <cell r="L173">
            <v>0</v>
          </cell>
        </row>
        <row r="174">
          <cell r="B174" t="str">
            <v>开发间接费用-工资</v>
          </cell>
          <cell r="L174">
            <v>112024.16</v>
          </cell>
        </row>
        <row r="175">
          <cell r="B175" t="str">
            <v>开发间接费用-职工福利费</v>
          </cell>
          <cell r="L175">
            <v>0</v>
          </cell>
        </row>
        <row r="176">
          <cell r="B176" t="str">
            <v>开发间接费用-职工福利费</v>
          </cell>
          <cell r="L176">
            <v>0</v>
          </cell>
        </row>
        <row r="177">
          <cell r="B177" t="str">
            <v>开发间接费用-职工福利费</v>
          </cell>
          <cell r="L177">
            <v>0</v>
          </cell>
        </row>
        <row r="178">
          <cell r="B178" t="str">
            <v>开发间接费用-职工福利费</v>
          </cell>
          <cell r="L178">
            <v>12325</v>
          </cell>
        </row>
        <row r="179">
          <cell r="B179" t="str">
            <v>开发间接费用-职工福利费</v>
          </cell>
          <cell r="L179">
            <v>0</v>
          </cell>
        </row>
        <row r="180">
          <cell r="B180" t="str">
            <v>开发间接费用-职工福利费</v>
          </cell>
          <cell r="L180">
            <v>0</v>
          </cell>
        </row>
        <row r="181">
          <cell r="B181" t="str">
            <v>开发间接费用-职工福利费</v>
          </cell>
          <cell r="L181">
            <v>4828</v>
          </cell>
        </row>
        <row r="182">
          <cell r="B182" t="str">
            <v>开发间接费用-职工福利费</v>
          </cell>
          <cell r="L182">
            <v>0</v>
          </cell>
        </row>
        <row r="183">
          <cell r="B183" t="str">
            <v>开发间接费用-职工福利费</v>
          </cell>
          <cell r="L183">
            <v>2400</v>
          </cell>
        </row>
        <row r="184">
          <cell r="B184" t="str">
            <v>开发间接费用-职工福利费</v>
          </cell>
          <cell r="L184">
            <v>0</v>
          </cell>
        </row>
        <row r="185">
          <cell r="B185" t="str">
            <v>开发间接费用-职工福利费</v>
          </cell>
          <cell r="L185">
            <v>2670</v>
          </cell>
        </row>
        <row r="186">
          <cell r="B186" t="str">
            <v>开发间接费用-职工福利费</v>
          </cell>
          <cell r="L186">
            <v>0</v>
          </cell>
        </row>
        <row r="187">
          <cell r="B187" t="str">
            <v>开发间接费用-职工福利费</v>
          </cell>
          <cell r="L187">
            <v>3750</v>
          </cell>
        </row>
        <row r="188">
          <cell r="B188" t="str">
            <v>开发间接费用-职工福利费</v>
          </cell>
          <cell r="L188">
            <v>8031.5</v>
          </cell>
        </row>
        <row r="189">
          <cell r="B189" t="str">
            <v>开发间接费用-职工福利费</v>
          </cell>
          <cell r="L189">
            <v>0</v>
          </cell>
        </row>
        <row r="190">
          <cell r="B190" t="str">
            <v>开发间接费用-职工福利费</v>
          </cell>
          <cell r="L190">
            <v>0</v>
          </cell>
        </row>
        <row r="191">
          <cell r="B191" t="str">
            <v>开发间接费用-职工福利费</v>
          </cell>
          <cell r="L191">
            <v>49020.99</v>
          </cell>
        </row>
        <row r="192">
          <cell r="B192" t="str">
            <v>开发间接费用-职工福利费</v>
          </cell>
          <cell r="L192">
            <v>0</v>
          </cell>
        </row>
        <row r="193">
          <cell r="B193" t="str">
            <v>开发间接费用-职工福利费</v>
          </cell>
          <cell r="L193">
            <v>17016.09</v>
          </cell>
        </row>
        <row r="194">
          <cell r="B194" t="str">
            <v>开发间接费用-职工福利费</v>
          </cell>
          <cell r="L194">
            <v>5896.94</v>
          </cell>
        </row>
        <row r="195">
          <cell r="B195" t="str">
            <v>开发间接费用-职工福利费</v>
          </cell>
          <cell r="L195">
            <v>0</v>
          </cell>
        </row>
        <row r="196">
          <cell r="B196" t="str">
            <v>开发间接费用-职工福利费</v>
          </cell>
          <cell r="L196">
            <v>19547.62</v>
          </cell>
        </row>
        <row r="197">
          <cell r="B197" t="str">
            <v>开发间接费用-职工福利费</v>
          </cell>
          <cell r="L197">
            <v>18762.98</v>
          </cell>
        </row>
        <row r="198">
          <cell r="B198" t="str">
            <v>开发间接费用-职工福利费</v>
          </cell>
          <cell r="L198">
            <v>0</v>
          </cell>
        </row>
        <row r="199">
          <cell r="B199" t="str">
            <v>开发间接费用-职工福利费</v>
          </cell>
          <cell r="L199">
            <v>5521.07</v>
          </cell>
        </row>
        <row r="200">
          <cell r="B200" t="str">
            <v>开发间接费用-职工福利费</v>
          </cell>
          <cell r="L200">
            <v>10892.88</v>
          </cell>
        </row>
        <row r="201">
          <cell r="B201" t="str">
            <v>开发间接费用-职工福利费</v>
          </cell>
          <cell r="L201">
            <v>0</v>
          </cell>
        </row>
        <row r="202">
          <cell r="B202" t="str">
            <v>开发间接费用-职工福利费</v>
          </cell>
          <cell r="L202">
            <v>33092</v>
          </cell>
        </row>
        <row r="203">
          <cell r="B203" t="str">
            <v>开发间接费用-职工福利费</v>
          </cell>
          <cell r="L203">
            <v>0</v>
          </cell>
        </row>
        <row r="204">
          <cell r="B204" t="str">
            <v>开发间接费用-职工福利费</v>
          </cell>
          <cell r="L204">
            <v>7272</v>
          </cell>
        </row>
        <row r="205">
          <cell r="B205" t="str">
            <v>开发间接费用-职工福利费</v>
          </cell>
          <cell r="L205">
            <v>2546</v>
          </cell>
        </row>
        <row r="206">
          <cell r="B206" t="str">
            <v>开发间接费用-职工福利费</v>
          </cell>
          <cell r="L206">
            <v>0</v>
          </cell>
        </row>
        <row r="207">
          <cell r="B207" t="str">
            <v>开发间接费用-职工福利费</v>
          </cell>
          <cell r="L207">
            <v>9166</v>
          </cell>
        </row>
        <row r="208">
          <cell r="B208" t="str">
            <v>开发间接费用-职工福利费</v>
          </cell>
          <cell r="L208">
            <v>10228</v>
          </cell>
        </row>
        <row r="209">
          <cell r="B209" t="str">
            <v>开发间接费用-职工福利费</v>
          </cell>
          <cell r="L209">
            <v>0</v>
          </cell>
        </row>
        <row r="210">
          <cell r="B210" t="str">
            <v>开发间接费用-职工福利费</v>
          </cell>
          <cell r="L210">
            <v>4728</v>
          </cell>
        </row>
        <row r="211">
          <cell r="B211" t="str">
            <v>开发间接费用-职工福利费</v>
          </cell>
          <cell r="L211">
            <v>4701</v>
          </cell>
        </row>
        <row r="212">
          <cell r="B212" t="str">
            <v>开发间接费用-职工福利费</v>
          </cell>
          <cell r="L212">
            <v>0</v>
          </cell>
        </row>
        <row r="213">
          <cell r="B213" t="str">
            <v>开发间接费用-折旧费</v>
          </cell>
          <cell r="L213">
            <v>938.16</v>
          </cell>
        </row>
        <row r="214">
          <cell r="B214" t="str">
            <v>开发间接费用-折旧费</v>
          </cell>
          <cell r="L214">
            <v>0</v>
          </cell>
        </row>
        <row r="215">
          <cell r="B215" t="str">
            <v>开发间接费用-折旧费</v>
          </cell>
          <cell r="L215">
            <v>3386.67</v>
          </cell>
        </row>
        <row r="216">
          <cell r="B216" t="str">
            <v>开发间接费用-折旧费</v>
          </cell>
          <cell r="L216">
            <v>827.28</v>
          </cell>
        </row>
        <row r="217">
          <cell r="B217" t="str">
            <v>开发间接费用-折旧费</v>
          </cell>
          <cell r="L217">
            <v>291.33</v>
          </cell>
        </row>
        <row r="218">
          <cell r="B218" t="str">
            <v>开发间接费用-办公费</v>
          </cell>
          <cell r="L218">
            <v>0</v>
          </cell>
        </row>
        <row r="219">
          <cell r="B219" t="str">
            <v>开发间接费用-办公费</v>
          </cell>
          <cell r="L219">
            <v>0</v>
          </cell>
        </row>
        <row r="220">
          <cell r="B220" t="str">
            <v>开发间接费用-办公费</v>
          </cell>
          <cell r="L220">
            <v>0</v>
          </cell>
        </row>
        <row r="221">
          <cell r="B221" t="str">
            <v>开发间接费用-办公费</v>
          </cell>
          <cell r="L221">
            <v>0</v>
          </cell>
        </row>
        <row r="222">
          <cell r="B222" t="str">
            <v>开发间接费用-办公费</v>
          </cell>
          <cell r="L222">
            <v>0</v>
          </cell>
        </row>
        <row r="223">
          <cell r="B223" t="str">
            <v>开发间接费用-办公费</v>
          </cell>
          <cell r="L223">
            <v>0</v>
          </cell>
        </row>
        <row r="224">
          <cell r="B224" t="str">
            <v>开发间接费用-办公费</v>
          </cell>
          <cell r="L224">
            <v>0</v>
          </cell>
        </row>
        <row r="225">
          <cell r="B225" t="str">
            <v>开发间接费用-办公费</v>
          </cell>
          <cell r="L225">
            <v>0</v>
          </cell>
        </row>
        <row r="226">
          <cell r="B226" t="str">
            <v>开发间接费用-办公费</v>
          </cell>
          <cell r="L226">
            <v>0</v>
          </cell>
        </row>
        <row r="227">
          <cell r="B227" t="str">
            <v>开发间接费用-办公费</v>
          </cell>
          <cell r="L227">
            <v>0</v>
          </cell>
        </row>
        <row r="228">
          <cell r="B228" t="str">
            <v>开发间接费用-办公费</v>
          </cell>
          <cell r="L228">
            <v>0</v>
          </cell>
        </row>
        <row r="229">
          <cell r="B229" t="str">
            <v>开发间接费用-办公费</v>
          </cell>
          <cell r="L229">
            <v>0</v>
          </cell>
        </row>
        <row r="230">
          <cell r="B230" t="str">
            <v>开发间接费用-办公费</v>
          </cell>
          <cell r="L230">
            <v>0</v>
          </cell>
        </row>
        <row r="231">
          <cell r="B231" t="str">
            <v>开发间接费用-办公费</v>
          </cell>
          <cell r="L231">
            <v>0</v>
          </cell>
        </row>
        <row r="232">
          <cell r="B232" t="str">
            <v>开发间接费用-办公费</v>
          </cell>
          <cell r="L232">
            <v>0</v>
          </cell>
        </row>
        <row r="233">
          <cell r="B233" t="str">
            <v>开发间接费用-办公费</v>
          </cell>
          <cell r="L233">
            <v>0</v>
          </cell>
        </row>
        <row r="234">
          <cell r="B234" t="str">
            <v>开发间接费用-办公费</v>
          </cell>
          <cell r="L234">
            <v>0</v>
          </cell>
        </row>
        <row r="235">
          <cell r="B235" t="str">
            <v>开发间接费用-办公费</v>
          </cell>
          <cell r="L235">
            <v>0</v>
          </cell>
        </row>
        <row r="236">
          <cell r="B236" t="str">
            <v>开发间接费用-办公费</v>
          </cell>
          <cell r="L236">
            <v>0</v>
          </cell>
        </row>
        <row r="237">
          <cell r="B237" t="str">
            <v>开发间接费用-办公费</v>
          </cell>
          <cell r="L237">
            <v>0</v>
          </cell>
        </row>
        <row r="238">
          <cell r="B238" t="str">
            <v>开发间接费用-办公费</v>
          </cell>
          <cell r="L238">
            <v>0</v>
          </cell>
        </row>
        <row r="239">
          <cell r="B239" t="str">
            <v>开发间接费用-办公费</v>
          </cell>
          <cell r="L239">
            <v>0</v>
          </cell>
        </row>
        <row r="240">
          <cell r="B240" t="str">
            <v>开发间接费用-办公费</v>
          </cell>
          <cell r="L240">
            <v>2955.37</v>
          </cell>
        </row>
        <row r="241">
          <cell r="B241" t="str">
            <v>开发间接费用-办公费</v>
          </cell>
          <cell r="L241">
            <v>0</v>
          </cell>
        </row>
        <row r="242">
          <cell r="B242" t="str">
            <v>开发间接费用-办公费</v>
          </cell>
          <cell r="L242">
            <v>0</v>
          </cell>
        </row>
        <row r="243">
          <cell r="B243" t="str">
            <v>开发间接费用-办公费</v>
          </cell>
          <cell r="L243">
            <v>-117.65</v>
          </cell>
        </row>
        <row r="244">
          <cell r="B244" t="str">
            <v>开发间接费用-办公费</v>
          </cell>
          <cell r="L244">
            <v>0</v>
          </cell>
        </row>
        <row r="245">
          <cell r="B245" t="str">
            <v>开发间接费用-办公费</v>
          </cell>
          <cell r="L245">
            <v>0</v>
          </cell>
        </row>
        <row r="246">
          <cell r="B246" t="str">
            <v>开发间接费用-办公费</v>
          </cell>
          <cell r="L246">
            <v>0</v>
          </cell>
        </row>
        <row r="247">
          <cell r="B247" t="str">
            <v>开发间接费用-办公费</v>
          </cell>
          <cell r="L247">
            <v>0</v>
          </cell>
        </row>
        <row r="248">
          <cell r="B248" t="str">
            <v>开发间接费用-办公费</v>
          </cell>
          <cell r="L248">
            <v>0</v>
          </cell>
        </row>
        <row r="249">
          <cell r="B249" t="str">
            <v>开发间接费用-办公费</v>
          </cell>
          <cell r="L249">
            <v>0</v>
          </cell>
        </row>
        <row r="250">
          <cell r="B250" t="str">
            <v>开发间接费用-办公费</v>
          </cell>
          <cell r="L250">
            <v>0</v>
          </cell>
        </row>
        <row r="251">
          <cell r="B251" t="str">
            <v>开发间接费用-办公费</v>
          </cell>
          <cell r="L251">
            <v>876.85</v>
          </cell>
        </row>
        <row r="252">
          <cell r="B252" t="str">
            <v>开发间接费用-办公费</v>
          </cell>
          <cell r="L252">
            <v>836.15</v>
          </cell>
        </row>
        <row r="253">
          <cell r="B253" t="str">
            <v>开发间接费用-办公费</v>
          </cell>
          <cell r="L253">
            <v>888.52</v>
          </cell>
        </row>
        <row r="254">
          <cell r="B254" t="str">
            <v>开发间接费用-办公费</v>
          </cell>
          <cell r="L254">
            <v>0</v>
          </cell>
        </row>
        <row r="255">
          <cell r="B255" t="str">
            <v>开发间接费用-办公费</v>
          </cell>
          <cell r="L255">
            <v>0</v>
          </cell>
        </row>
        <row r="256">
          <cell r="B256" t="str">
            <v>开发间接费用-办公费</v>
          </cell>
          <cell r="L256">
            <v>0</v>
          </cell>
        </row>
        <row r="257">
          <cell r="B257" t="str">
            <v>开发间接费用-办公费</v>
          </cell>
          <cell r="L257">
            <v>0</v>
          </cell>
        </row>
        <row r="258">
          <cell r="B258" t="str">
            <v>开发间接费用-办公费</v>
          </cell>
          <cell r="L258">
            <v>0</v>
          </cell>
        </row>
        <row r="259">
          <cell r="B259" t="str">
            <v>开发间接费用-办公费</v>
          </cell>
          <cell r="L259">
            <v>0</v>
          </cell>
        </row>
        <row r="260">
          <cell r="B260" t="str">
            <v>开发间接费用-办公费</v>
          </cell>
          <cell r="L260">
            <v>0</v>
          </cell>
        </row>
        <row r="261">
          <cell r="B261" t="str">
            <v>开发间接费用-办公费</v>
          </cell>
          <cell r="L261">
            <v>0</v>
          </cell>
        </row>
        <row r="262">
          <cell r="B262" t="str">
            <v>开发间接费用-办公费</v>
          </cell>
          <cell r="L262">
            <v>1390</v>
          </cell>
        </row>
        <row r="263">
          <cell r="B263" t="str">
            <v>开发间接费用-办公费</v>
          </cell>
          <cell r="L263">
            <v>-304.32</v>
          </cell>
        </row>
        <row r="264">
          <cell r="B264" t="str">
            <v>开发间接费用-办公费</v>
          </cell>
          <cell r="L264">
            <v>4008.17</v>
          </cell>
        </row>
        <row r="265">
          <cell r="B265" t="str">
            <v>开发间接费用-办公费</v>
          </cell>
          <cell r="L265">
            <v>4156</v>
          </cell>
        </row>
        <row r="266">
          <cell r="B266" t="str">
            <v>开发间接费用-办公费</v>
          </cell>
          <cell r="L266">
            <v>0</v>
          </cell>
        </row>
        <row r="267">
          <cell r="B267" t="str">
            <v>开发间接费用-办公费</v>
          </cell>
          <cell r="L267">
            <v>0</v>
          </cell>
        </row>
        <row r="268">
          <cell r="B268" t="str">
            <v>开发间接费用-办公费</v>
          </cell>
          <cell r="L268">
            <v>0</v>
          </cell>
        </row>
        <row r="269">
          <cell r="B269" t="str">
            <v>开发间接费用-办公费</v>
          </cell>
          <cell r="L269">
            <v>0</v>
          </cell>
        </row>
        <row r="270">
          <cell r="B270" t="str">
            <v>开发间接费用-办公费</v>
          </cell>
          <cell r="L270">
            <v>0</v>
          </cell>
        </row>
        <row r="271">
          <cell r="B271" t="str">
            <v>开发间接费用-办公费</v>
          </cell>
          <cell r="L271">
            <v>0</v>
          </cell>
        </row>
        <row r="272">
          <cell r="B272" t="str">
            <v>开发间接费用-办公费</v>
          </cell>
          <cell r="L272">
            <v>-911.54</v>
          </cell>
        </row>
        <row r="273">
          <cell r="B273" t="str">
            <v>开发间接费用-办公费</v>
          </cell>
          <cell r="L273">
            <v>-1196</v>
          </cell>
        </row>
        <row r="274">
          <cell r="B274" t="str">
            <v>开发间接费用-办公费</v>
          </cell>
          <cell r="L274">
            <v>911.54</v>
          </cell>
        </row>
        <row r="275">
          <cell r="B275" t="str">
            <v>开发间接费用-办公费</v>
          </cell>
          <cell r="L275">
            <v>-1074.17</v>
          </cell>
        </row>
        <row r="276">
          <cell r="B276" t="str">
            <v>开发间接费用-办公费</v>
          </cell>
          <cell r="L276">
            <v>0</v>
          </cell>
        </row>
        <row r="277">
          <cell r="B277" t="str">
            <v>开发间接费用-办公费</v>
          </cell>
          <cell r="L277">
            <v>0</v>
          </cell>
        </row>
        <row r="278">
          <cell r="B278" t="str">
            <v>开发间接费用-办公费</v>
          </cell>
          <cell r="L278">
            <v>0</v>
          </cell>
        </row>
        <row r="279">
          <cell r="B279" t="str">
            <v>开发间接费用-办公费</v>
          </cell>
          <cell r="L279">
            <v>0</v>
          </cell>
        </row>
        <row r="280">
          <cell r="B280" t="str">
            <v>开发间接费用-办公费</v>
          </cell>
          <cell r="L280">
            <v>0</v>
          </cell>
        </row>
        <row r="281">
          <cell r="B281" t="str">
            <v>开发间接费用-办公费</v>
          </cell>
          <cell r="L281">
            <v>0</v>
          </cell>
        </row>
        <row r="282">
          <cell r="B282" t="str">
            <v>开发间接费用-办公费</v>
          </cell>
          <cell r="L282">
            <v>-3766</v>
          </cell>
        </row>
        <row r="283">
          <cell r="B283" t="str">
            <v>开发间接费用-办公费</v>
          </cell>
          <cell r="L283">
            <v>0</v>
          </cell>
        </row>
        <row r="284">
          <cell r="B284" t="str">
            <v>开发间接费用-办公费</v>
          </cell>
          <cell r="L284">
            <v>0</v>
          </cell>
        </row>
        <row r="285">
          <cell r="B285" t="str">
            <v>开发间接费用-办公费</v>
          </cell>
          <cell r="L285">
            <v>0</v>
          </cell>
        </row>
        <row r="286">
          <cell r="B286" t="str">
            <v>开发间接费用-办公费</v>
          </cell>
          <cell r="L286">
            <v>0</v>
          </cell>
        </row>
        <row r="287">
          <cell r="B287" t="str">
            <v>开发间接费用-办公费</v>
          </cell>
          <cell r="L287">
            <v>0</v>
          </cell>
        </row>
        <row r="288">
          <cell r="B288" t="str">
            <v>开发间接费用-办公费</v>
          </cell>
          <cell r="L288">
            <v>0</v>
          </cell>
        </row>
        <row r="289">
          <cell r="B289" t="str">
            <v>开发间接费用-办公费</v>
          </cell>
          <cell r="L289">
            <v>0</v>
          </cell>
        </row>
        <row r="290">
          <cell r="B290" t="str">
            <v>开发间接费用-办公费</v>
          </cell>
          <cell r="L290">
            <v>0</v>
          </cell>
        </row>
        <row r="291">
          <cell r="B291" t="str">
            <v>开发间接费用-办公费</v>
          </cell>
          <cell r="L291">
            <v>0</v>
          </cell>
        </row>
        <row r="292">
          <cell r="B292" t="str">
            <v>开发间接费用-办公费</v>
          </cell>
          <cell r="L292">
            <v>0</v>
          </cell>
        </row>
        <row r="293">
          <cell r="B293" t="str">
            <v>开发间接费用-办公费</v>
          </cell>
          <cell r="L293">
            <v>0</v>
          </cell>
        </row>
        <row r="294">
          <cell r="B294" t="str">
            <v>开发间接费用-办公费</v>
          </cell>
          <cell r="L294">
            <v>0</v>
          </cell>
        </row>
        <row r="295">
          <cell r="B295" t="str">
            <v>开发间接费用-办公费</v>
          </cell>
          <cell r="L295">
            <v>0</v>
          </cell>
        </row>
        <row r="296">
          <cell r="B296" t="str">
            <v>开发间接费用-办公费</v>
          </cell>
          <cell r="L296">
            <v>0</v>
          </cell>
        </row>
        <row r="297">
          <cell r="B297" t="str">
            <v>开发间接费用-办公费</v>
          </cell>
          <cell r="L297">
            <v>0</v>
          </cell>
        </row>
        <row r="298">
          <cell r="B298" t="str">
            <v>开发间接费用-办公费</v>
          </cell>
          <cell r="L298">
            <v>0</v>
          </cell>
        </row>
        <row r="299">
          <cell r="B299" t="str">
            <v>开发间接费用-办公费</v>
          </cell>
          <cell r="L299">
            <v>0</v>
          </cell>
        </row>
        <row r="300">
          <cell r="B300" t="str">
            <v>开发间接费用-办公费</v>
          </cell>
          <cell r="L300">
            <v>0</v>
          </cell>
        </row>
        <row r="301">
          <cell r="B301" t="str">
            <v>开发间接费用-办公费</v>
          </cell>
          <cell r="L301">
            <v>0</v>
          </cell>
        </row>
        <row r="302">
          <cell r="B302" t="str">
            <v>开发间接费用-办公费</v>
          </cell>
          <cell r="L302">
            <v>0</v>
          </cell>
        </row>
        <row r="303">
          <cell r="B303" t="str">
            <v>开发间接费用-办公费</v>
          </cell>
          <cell r="L303">
            <v>0</v>
          </cell>
        </row>
        <row r="304">
          <cell r="B304" t="str">
            <v>开发间接费用-办公费</v>
          </cell>
          <cell r="L304">
            <v>0</v>
          </cell>
        </row>
        <row r="305">
          <cell r="B305" t="str">
            <v>开发间接费用-办公费</v>
          </cell>
          <cell r="L305">
            <v>0</v>
          </cell>
        </row>
        <row r="306">
          <cell r="B306" t="str">
            <v>开发间接费用-办公费</v>
          </cell>
          <cell r="L306">
            <v>0</v>
          </cell>
        </row>
        <row r="307">
          <cell r="B307" t="str">
            <v>开发间接费用-办公费</v>
          </cell>
          <cell r="L307">
            <v>0</v>
          </cell>
        </row>
        <row r="308">
          <cell r="B308" t="str">
            <v>开发间接费用-办公费</v>
          </cell>
          <cell r="L308">
            <v>0</v>
          </cell>
        </row>
        <row r="309">
          <cell r="B309" t="str">
            <v>开发间接费用-办公费</v>
          </cell>
          <cell r="L309">
            <v>0</v>
          </cell>
        </row>
        <row r="310">
          <cell r="B310" t="str">
            <v>开发间接费用-办公费</v>
          </cell>
          <cell r="L310">
            <v>0</v>
          </cell>
        </row>
        <row r="311">
          <cell r="B311" t="str">
            <v>开发间接费用-劳动保护费</v>
          </cell>
          <cell r="L311">
            <v>0</v>
          </cell>
        </row>
        <row r="312">
          <cell r="B312" t="str">
            <v>开发间接费用-利息支出</v>
          </cell>
          <cell r="L312">
            <v>0</v>
          </cell>
        </row>
        <row r="313">
          <cell r="B313" t="str">
            <v>开发间接费用-利息支出</v>
          </cell>
          <cell r="L313">
            <v>0</v>
          </cell>
        </row>
        <row r="314">
          <cell r="B314" t="str">
            <v>其他业务收入－租赁</v>
          </cell>
          <cell r="L314">
            <v>0</v>
          </cell>
        </row>
        <row r="315">
          <cell r="B315" t="str">
            <v>其他业务收入－其他</v>
          </cell>
          <cell r="L315">
            <v>0</v>
          </cell>
        </row>
        <row r="316">
          <cell r="B316" t="str">
            <v>营业外收入－接受捐赠</v>
          </cell>
          <cell r="L316">
            <v>0</v>
          </cell>
        </row>
        <row r="317">
          <cell r="B317" t="str">
            <v>营业外收入－罚没收入</v>
          </cell>
          <cell r="L317">
            <v>0</v>
          </cell>
        </row>
        <row r="318">
          <cell r="B318" t="str">
            <v>营业外收入－赔偿收入</v>
          </cell>
          <cell r="L318">
            <v>0</v>
          </cell>
        </row>
        <row r="319">
          <cell r="B319" t="str">
            <v>营业外收入－其他</v>
          </cell>
          <cell r="L319">
            <v>0</v>
          </cell>
        </row>
        <row r="320">
          <cell r="B320" t="str">
            <v>税金及附加－城市维护建设税</v>
          </cell>
          <cell r="L320">
            <v>341.72</v>
          </cell>
        </row>
        <row r="321">
          <cell r="B321" t="str">
            <v>税金及附加－教育费附加</v>
          </cell>
          <cell r="L321">
            <v>146.44999999999999</v>
          </cell>
        </row>
        <row r="322">
          <cell r="B322" t="str">
            <v>税金及附加－地方教育费附加</v>
          </cell>
          <cell r="L322">
            <v>97.63</v>
          </cell>
        </row>
        <row r="323">
          <cell r="B323" t="str">
            <v>税金及附加-房产税</v>
          </cell>
          <cell r="L323">
            <v>13009.79</v>
          </cell>
        </row>
        <row r="324">
          <cell r="B324" t="str">
            <v>销售费用－工资－一般工资－基本工资</v>
          </cell>
          <cell r="L324">
            <v>58516.14</v>
          </cell>
        </row>
        <row r="325">
          <cell r="B325" t="str">
            <v>销售费用－工资－一般工资－基本工资</v>
          </cell>
          <cell r="L325">
            <v>414808.05</v>
          </cell>
        </row>
        <row r="326">
          <cell r="B326" t="str">
            <v>销售费用－工资－一般工资－基本工资</v>
          </cell>
          <cell r="L326">
            <v>612763.88</v>
          </cell>
        </row>
        <row r="327">
          <cell r="B327" t="str">
            <v>销售费用－工资－一般工资－基本工资</v>
          </cell>
          <cell r="L327">
            <v>254326.89</v>
          </cell>
        </row>
        <row r="328">
          <cell r="B328" t="str">
            <v>销售费用－职工福利费</v>
          </cell>
          <cell r="L328">
            <v>3750</v>
          </cell>
        </row>
        <row r="329">
          <cell r="B329" t="str">
            <v>销售费用－职工福利费</v>
          </cell>
          <cell r="L329">
            <v>6174.62</v>
          </cell>
        </row>
        <row r="330">
          <cell r="B330" t="str">
            <v>销售费用－职工福利费</v>
          </cell>
          <cell r="L330">
            <v>22075.5</v>
          </cell>
        </row>
        <row r="331">
          <cell r="B331" t="str">
            <v>销售费用－职工福利费</v>
          </cell>
          <cell r="L331">
            <v>10200</v>
          </cell>
        </row>
        <row r="332">
          <cell r="B332" t="str">
            <v>销售费用－社会保险费－养老保险费</v>
          </cell>
          <cell r="L332">
            <v>4242.42</v>
          </cell>
        </row>
        <row r="333">
          <cell r="B333" t="str">
            <v>销售费用－社会保险费－养老保险费</v>
          </cell>
          <cell r="L333">
            <v>32925.440000000002</v>
          </cell>
        </row>
        <row r="334">
          <cell r="B334" t="str">
            <v>销售费用－社会保险费－养老保险费</v>
          </cell>
          <cell r="L334">
            <v>48804.92</v>
          </cell>
        </row>
        <row r="335">
          <cell r="B335" t="str">
            <v>销售费用－社会保险费－养老保险费</v>
          </cell>
          <cell r="L335">
            <v>17291.68</v>
          </cell>
        </row>
        <row r="336">
          <cell r="B336" t="str">
            <v>销售费用－社会保险费－失业保险费</v>
          </cell>
          <cell r="L336">
            <v>151.52000000000001</v>
          </cell>
        </row>
        <row r="337">
          <cell r="B337" t="str">
            <v>销售费用－社会保险费－失业保险费</v>
          </cell>
          <cell r="L337">
            <v>1391.36</v>
          </cell>
        </row>
        <row r="338">
          <cell r="B338" t="str">
            <v>销售费用－社会保险费－失业保险费</v>
          </cell>
          <cell r="L338">
            <v>1958.48</v>
          </cell>
        </row>
        <row r="339">
          <cell r="B339" t="str">
            <v>销售费用－社会保险费－失业保险费</v>
          </cell>
          <cell r="L339">
            <v>617.55999999999995</v>
          </cell>
        </row>
        <row r="340">
          <cell r="B340" t="str">
            <v>销售费用－社会保险费－医疗保险费</v>
          </cell>
          <cell r="L340">
            <v>4954.5600000000004</v>
          </cell>
        </row>
        <row r="341">
          <cell r="B341" t="str">
            <v>销售费用－社会保险费－医疗保险费</v>
          </cell>
          <cell r="L341">
            <v>32620.33</v>
          </cell>
        </row>
        <row r="342">
          <cell r="B342" t="str">
            <v>销售费用－社会保险费－医疗保险费</v>
          </cell>
          <cell r="L342">
            <v>49768.66</v>
          </cell>
        </row>
        <row r="343">
          <cell r="B343" t="str">
            <v>销售费用－社会保险费－医疗保险费</v>
          </cell>
          <cell r="L343">
            <v>20194.22</v>
          </cell>
        </row>
        <row r="344">
          <cell r="B344" t="str">
            <v>销售费用－社会保险费－工伤保险费</v>
          </cell>
          <cell r="L344">
            <v>90.9</v>
          </cell>
        </row>
        <row r="345">
          <cell r="B345" t="str">
            <v>销售费用－社会保险费－工伤保险费</v>
          </cell>
          <cell r="L345">
            <v>759.4</v>
          </cell>
        </row>
        <row r="346">
          <cell r="B346" t="str">
            <v>销售费用－社会保险费－工伤保险费</v>
          </cell>
          <cell r="L346">
            <v>1099.68</v>
          </cell>
        </row>
        <row r="347">
          <cell r="B347" t="str">
            <v>销售费用－社会保险费－工伤保险费</v>
          </cell>
          <cell r="L347">
            <v>370.54</v>
          </cell>
        </row>
        <row r="348">
          <cell r="B348" t="str">
            <v>销售费用－社会保险费－生育保险费</v>
          </cell>
          <cell r="L348">
            <v>363.64</v>
          </cell>
        </row>
        <row r="349">
          <cell r="B349" t="str">
            <v>销售费用－社会保险费－生育保险费</v>
          </cell>
          <cell r="L349">
            <v>1751.77</v>
          </cell>
        </row>
        <row r="350">
          <cell r="B350" t="str">
            <v>销售费用－社会保险费－生育保险费</v>
          </cell>
          <cell r="L350">
            <v>3086.52</v>
          </cell>
        </row>
        <row r="351">
          <cell r="B351" t="str">
            <v>销售费用－社会保险费－生育保险费</v>
          </cell>
          <cell r="L351">
            <v>1482.14</v>
          </cell>
        </row>
        <row r="352">
          <cell r="B352" t="str">
            <v>销售费用－住房公积金</v>
          </cell>
          <cell r="L352">
            <v>3636</v>
          </cell>
        </row>
        <row r="353">
          <cell r="B353" t="str">
            <v>销售费用－住房公积金</v>
          </cell>
          <cell r="L353">
            <v>31984</v>
          </cell>
        </row>
        <row r="354">
          <cell r="B354" t="str">
            <v>销售费用－住房公积金</v>
          </cell>
          <cell r="L354">
            <v>42622</v>
          </cell>
        </row>
        <row r="355">
          <cell r="B355" t="str">
            <v>销售费用－住房公积金</v>
          </cell>
          <cell r="L355">
            <v>15822</v>
          </cell>
        </row>
        <row r="356">
          <cell r="B356" t="str">
            <v>销售费用－邮电通讯费－移动电话费</v>
          </cell>
          <cell r="L356">
            <v>1222.8</v>
          </cell>
        </row>
        <row r="357">
          <cell r="B357" t="str">
            <v>销售费用－邮电通讯费－移动电话费</v>
          </cell>
          <cell r="L357">
            <v>474.1</v>
          </cell>
        </row>
        <row r="358">
          <cell r="B358" t="str">
            <v>销售费用－邮电通讯费－移动电话费</v>
          </cell>
          <cell r="L358">
            <v>262.60000000000002</v>
          </cell>
        </row>
        <row r="359">
          <cell r="B359" t="str">
            <v>销售费用－邮电通讯费－移动电话费</v>
          </cell>
          <cell r="L359">
            <v>4274.7700000000004</v>
          </cell>
        </row>
        <row r="360">
          <cell r="B360" t="str">
            <v>销售费用－邮电通讯费－移动电话费</v>
          </cell>
          <cell r="L360">
            <v>937.03</v>
          </cell>
        </row>
        <row r="361">
          <cell r="B361" t="str">
            <v>销售费用－市内交通费</v>
          </cell>
          <cell r="L361">
            <v>25.78</v>
          </cell>
        </row>
        <row r="362">
          <cell r="B362" t="str">
            <v>销售费用－市内交通费</v>
          </cell>
          <cell r="L362">
            <v>-345.66</v>
          </cell>
        </row>
        <row r="363">
          <cell r="B363" t="str">
            <v>销售费用－差旅费－国内差旅费－交通费</v>
          </cell>
          <cell r="L363">
            <v>-611.5</v>
          </cell>
        </row>
        <row r="364">
          <cell r="B364" t="str">
            <v>销售费用－差旅费－国内差旅费－交通费</v>
          </cell>
          <cell r="L364">
            <v>664</v>
          </cell>
        </row>
        <row r="365">
          <cell r="B365" t="str">
            <v>销售费用－差旅费－国内差旅费－住宿费</v>
          </cell>
          <cell r="L365">
            <v>3476</v>
          </cell>
        </row>
        <row r="366">
          <cell r="B366" t="str">
            <v>销售费用－差旅费－国外差旅费－其他</v>
          </cell>
          <cell r="L366">
            <v>-160</v>
          </cell>
        </row>
        <row r="367">
          <cell r="B367" t="str">
            <v>销售费用－业务招待费</v>
          </cell>
          <cell r="L367">
            <v>884.5</v>
          </cell>
        </row>
        <row r="368">
          <cell r="B368" t="str">
            <v>销售费用－无形资产摊销－外购软件</v>
          </cell>
          <cell r="L368">
            <v>3866.68</v>
          </cell>
        </row>
        <row r="369">
          <cell r="B369" t="str">
            <v>销售费用－无形资产摊销－外购软件</v>
          </cell>
          <cell r="L369">
            <v>7000</v>
          </cell>
        </row>
        <row r="370">
          <cell r="B370" t="str">
            <v>销售费用－折旧－电子设备</v>
          </cell>
          <cell r="L370">
            <v>1171.5999999999999</v>
          </cell>
        </row>
        <row r="371">
          <cell r="B371" t="str">
            <v>销售费用－折旧－电子设备</v>
          </cell>
          <cell r="L371">
            <v>11165.76</v>
          </cell>
        </row>
        <row r="372">
          <cell r="B372" t="str">
            <v>销售费用－折旧－电子设备</v>
          </cell>
          <cell r="L372">
            <v>776.88</v>
          </cell>
        </row>
        <row r="373">
          <cell r="B373" t="str">
            <v>销售费用－折旧－电子设备</v>
          </cell>
          <cell r="L373">
            <v>1188.56</v>
          </cell>
        </row>
        <row r="374">
          <cell r="B374" t="str">
            <v>销售费用－折旧－办公设备</v>
          </cell>
          <cell r="L374">
            <v>996.44</v>
          </cell>
        </row>
        <row r="375">
          <cell r="B375" t="str">
            <v>销售费用－折旧－其他设备</v>
          </cell>
          <cell r="L375">
            <v>930.04</v>
          </cell>
        </row>
        <row r="376">
          <cell r="B376" t="str">
            <v>管理费用－工资－一般工资－基本工资</v>
          </cell>
          <cell r="L376">
            <v>360094.32</v>
          </cell>
        </row>
        <row r="377">
          <cell r="B377" t="str">
            <v>管理费用－工资－一般工资－基本工资</v>
          </cell>
          <cell r="L377">
            <v>222909.63</v>
          </cell>
        </row>
        <row r="378">
          <cell r="B378" t="str">
            <v>管理费用－工资－一般工资－基本工资</v>
          </cell>
          <cell r="L378">
            <v>171953.76</v>
          </cell>
        </row>
        <row r="379">
          <cell r="B379" t="str">
            <v>管理费用－工资－一般工资－基本工资</v>
          </cell>
          <cell r="L379">
            <v>40909.019999999997</v>
          </cell>
        </row>
        <row r="380">
          <cell r="B380" t="str">
            <v>管理费用－工资－一般工资－基本工资</v>
          </cell>
          <cell r="L380">
            <v>37944.42</v>
          </cell>
        </row>
        <row r="381">
          <cell r="B381" t="str">
            <v>管理费用－工资－一般工资－基本工资</v>
          </cell>
          <cell r="L381">
            <v>49999.33</v>
          </cell>
        </row>
        <row r="382">
          <cell r="B382" t="str">
            <v>管理费用－工资－一般工资－基本工资</v>
          </cell>
          <cell r="L382">
            <v>39140.97</v>
          </cell>
        </row>
        <row r="383">
          <cell r="B383" t="str">
            <v>管理费用－工资－一般工资－基本工资</v>
          </cell>
          <cell r="L383">
            <v>75363.97</v>
          </cell>
        </row>
        <row r="384">
          <cell r="B384" t="str">
            <v>管理费用－工资－一般工资－基本工资</v>
          </cell>
          <cell r="L384">
            <v>1419242.79</v>
          </cell>
        </row>
        <row r="385">
          <cell r="B385" t="str">
            <v>管理费用－工资－一般工资－基本工资</v>
          </cell>
          <cell r="L385">
            <v>30235.48</v>
          </cell>
        </row>
        <row r="386">
          <cell r="B386" t="str">
            <v>管理费用－工资－一般工资－基本工资</v>
          </cell>
          <cell r="L386">
            <v>341074.04</v>
          </cell>
        </row>
        <row r="387">
          <cell r="B387" t="str">
            <v>管理费用－职工福利费</v>
          </cell>
          <cell r="L387">
            <v>172417.71</v>
          </cell>
        </row>
        <row r="388">
          <cell r="B388" t="str">
            <v>管理费用－职工福利费</v>
          </cell>
          <cell r="L388">
            <v>17794</v>
          </cell>
        </row>
        <row r="389">
          <cell r="B389" t="str">
            <v>管理费用－职工福利费</v>
          </cell>
          <cell r="L389">
            <v>3120</v>
          </cell>
        </row>
        <row r="390">
          <cell r="B390" t="str">
            <v>管理费用－职工福利费</v>
          </cell>
          <cell r="L390">
            <v>1292.77</v>
          </cell>
        </row>
        <row r="391">
          <cell r="B391" t="str">
            <v>管理费用－职工福利费</v>
          </cell>
          <cell r="L391">
            <v>1560</v>
          </cell>
        </row>
        <row r="392">
          <cell r="B392" t="str">
            <v>管理费用－职工福利费</v>
          </cell>
          <cell r="L392">
            <v>630</v>
          </cell>
        </row>
        <row r="393">
          <cell r="B393" t="str">
            <v>管理费用－职工福利费</v>
          </cell>
          <cell r="L393">
            <v>1110</v>
          </cell>
        </row>
        <row r="394">
          <cell r="B394" t="str">
            <v>管理费用－职工福利费</v>
          </cell>
          <cell r="L394">
            <v>1740</v>
          </cell>
        </row>
        <row r="395">
          <cell r="B395" t="str">
            <v>管理费用－职工福利费</v>
          </cell>
          <cell r="L395">
            <v>1980</v>
          </cell>
        </row>
        <row r="396">
          <cell r="B396" t="str">
            <v>管理费用－职工福利费</v>
          </cell>
          <cell r="L396">
            <v>82916.09</v>
          </cell>
        </row>
        <row r="397">
          <cell r="B397" t="str">
            <v>管理费用－职工福利费</v>
          </cell>
          <cell r="L397">
            <v>2338.6799999999998</v>
          </cell>
        </row>
        <row r="398">
          <cell r="B398" t="str">
            <v>管理费用－职工福利费</v>
          </cell>
          <cell r="L398">
            <v>25000</v>
          </cell>
        </row>
        <row r="399">
          <cell r="B399" t="str">
            <v>管理费用－职工福利费</v>
          </cell>
          <cell r="L399">
            <v>4581</v>
          </cell>
        </row>
        <row r="400">
          <cell r="B400" t="str">
            <v>管理费用－社会保险费－养老保险费</v>
          </cell>
          <cell r="L400">
            <v>27765.32</v>
          </cell>
        </row>
        <row r="401">
          <cell r="B401" t="str">
            <v>管理费用－社会保险费－养老保险费</v>
          </cell>
          <cell r="L401">
            <v>21200.639999999999</v>
          </cell>
        </row>
        <row r="402">
          <cell r="B402" t="str">
            <v>管理费用－社会保险费－养老保险费</v>
          </cell>
          <cell r="L402">
            <v>1696.96</v>
          </cell>
        </row>
        <row r="403">
          <cell r="B403" t="str">
            <v>管理费用－社会保险费－养老保险费</v>
          </cell>
          <cell r="L403">
            <v>2089.7600000000002</v>
          </cell>
        </row>
        <row r="404">
          <cell r="B404" t="str">
            <v>管理费用－社会保险费－养老保险费</v>
          </cell>
          <cell r="L404">
            <v>4650.24</v>
          </cell>
        </row>
        <row r="405">
          <cell r="B405" t="str">
            <v>管理费用－社会保险费－养老保险费</v>
          </cell>
          <cell r="L405">
            <v>72625.399999999994</v>
          </cell>
        </row>
        <row r="406">
          <cell r="B406" t="str">
            <v>管理费用－社会保险费－养老保险费</v>
          </cell>
          <cell r="L406">
            <v>15081.6</v>
          </cell>
        </row>
        <row r="407">
          <cell r="B407" t="str">
            <v>管理费用－社会保险费－失业保险费</v>
          </cell>
          <cell r="L407">
            <v>1207.08</v>
          </cell>
        </row>
        <row r="408">
          <cell r="B408" t="str">
            <v>管理费用－社会保险费－失业保险费</v>
          </cell>
          <cell r="L408">
            <v>937.6</v>
          </cell>
        </row>
        <row r="409">
          <cell r="B409" t="str">
            <v>管理费用－社会保险费－失业保险费</v>
          </cell>
          <cell r="L409">
            <v>84.85</v>
          </cell>
        </row>
        <row r="410">
          <cell r="B410" t="str">
            <v>管理费用－社会保险费－失业保险费</v>
          </cell>
          <cell r="L410">
            <v>104.49</v>
          </cell>
        </row>
        <row r="411">
          <cell r="B411" t="str">
            <v>管理费用－社会保险费－失业保险费</v>
          </cell>
          <cell r="L411">
            <v>166.08</v>
          </cell>
        </row>
        <row r="412">
          <cell r="B412" t="str">
            <v>管理费用－社会保险费－失业保险费</v>
          </cell>
          <cell r="L412">
            <v>2809.22</v>
          </cell>
        </row>
        <row r="413">
          <cell r="B413" t="str">
            <v>管理费用－社会保险费－失业保险费</v>
          </cell>
          <cell r="L413">
            <v>754.08</v>
          </cell>
        </row>
        <row r="414">
          <cell r="B414" t="str">
            <v>管理费用－社会保险费－医疗保险费</v>
          </cell>
          <cell r="L414">
            <v>26593.94</v>
          </cell>
        </row>
        <row r="415">
          <cell r="B415" t="str">
            <v>管理费用－社会保险费－医疗保险费</v>
          </cell>
          <cell r="L415">
            <v>18376.46</v>
          </cell>
        </row>
        <row r="416">
          <cell r="B416" t="str">
            <v>管理费用－社会保险费－医疗保险费</v>
          </cell>
          <cell r="L416">
            <v>4609.7</v>
          </cell>
        </row>
        <row r="417">
          <cell r="B417" t="str">
            <v>管理费用－社会保险费－医疗保险费</v>
          </cell>
          <cell r="L417">
            <v>2836.94</v>
          </cell>
        </row>
        <row r="418">
          <cell r="B418" t="str">
            <v>管理费用－社会保险费－医疗保险费</v>
          </cell>
          <cell r="L418">
            <v>1943.14</v>
          </cell>
        </row>
        <row r="419">
          <cell r="B419" t="str">
            <v>管理费用－社会保险费－医疗保险费</v>
          </cell>
          <cell r="L419">
            <v>1865.14</v>
          </cell>
        </row>
        <row r="420">
          <cell r="B420" t="str">
            <v>管理费用－社会保险费－医疗保险费</v>
          </cell>
          <cell r="L420">
            <v>1959.42</v>
          </cell>
        </row>
        <row r="421">
          <cell r="B421" t="str">
            <v>管理费用－社会保险费－医疗保险费</v>
          </cell>
          <cell r="L421">
            <v>5430.82</v>
          </cell>
        </row>
        <row r="422">
          <cell r="B422" t="str">
            <v>管理费用－社会保险费－医疗保险费</v>
          </cell>
          <cell r="L422">
            <v>77533.38</v>
          </cell>
        </row>
        <row r="423">
          <cell r="B423" t="str">
            <v>管理费用－社会保险费－医疗保险费</v>
          </cell>
          <cell r="L423">
            <v>11781.27</v>
          </cell>
        </row>
        <row r="424">
          <cell r="B424" t="str">
            <v>管理费用－社会保险费－工伤保险费</v>
          </cell>
          <cell r="L424">
            <v>460.38</v>
          </cell>
        </row>
        <row r="425">
          <cell r="B425" t="str">
            <v>管理费用－社会保险费－工伤保险费</v>
          </cell>
          <cell r="L425">
            <v>341.52</v>
          </cell>
        </row>
        <row r="426">
          <cell r="B426" t="str">
            <v>管理费用－社会保险费－工伤保险费</v>
          </cell>
          <cell r="L426">
            <v>21.21</v>
          </cell>
        </row>
        <row r="427">
          <cell r="B427" t="str">
            <v>管理费用－社会保险费－工伤保险费</v>
          </cell>
          <cell r="L427">
            <v>26.12</v>
          </cell>
        </row>
        <row r="428">
          <cell r="B428" t="str">
            <v>管理费用－社会保险费－工伤保险费</v>
          </cell>
          <cell r="L428">
            <v>99.64</v>
          </cell>
        </row>
        <row r="429">
          <cell r="B429" t="str">
            <v>管理费用－社会保险费－工伤保险费</v>
          </cell>
          <cell r="L429">
            <v>1610.12</v>
          </cell>
        </row>
        <row r="430">
          <cell r="B430" t="str">
            <v>管理费用－社会保险费－工伤保险费</v>
          </cell>
          <cell r="L430">
            <v>377.04</v>
          </cell>
        </row>
        <row r="431">
          <cell r="B431" t="str">
            <v>管理费用－社会保险费－生育保险费</v>
          </cell>
          <cell r="L431">
            <v>1309.43</v>
          </cell>
        </row>
        <row r="432">
          <cell r="B432" t="str">
            <v>管理费用－社会保险费－生育保险费</v>
          </cell>
          <cell r="L432">
            <v>892.48</v>
          </cell>
        </row>
        <row r="433">
          <cell r="B433" t="str">
            <v>管理费用－社会保险费－生育保险费</v>
          </cell>
          <cell r="L433">
            <v>398.6</v>
          </cell>
        </row>
        <row r="434">
          <cell r="B434" t="str">
            <v>管理费用－社会保险费－生育保险费</v>
          </cell>
          <cell r="L434">
            <v>5154.6099999999997</v>
          </cell>
        </row>
        <row r="435">
          <cell r="B435" t="str">
            <v>管理费用－社会保险费－生育保险费</v>
          </cell>
          <cell r="L435">
            <v>222.29</v>
          </cell>
        </row>
        <row r="436">
          <cell r="B436" t="str">
            <v>管理费用－住房公积金</v>
          </cell>
          <cell r="L436">
            <v>26156</v>
          </cell>
        </row>
        <row r="437">
          <cell r="B437" t="str">
            <v>管理费用－住房公积金</v>
          </cell>
          <cell r="L437">
            <v>17014</v>
          </cell>
        </row>
        <row r="438">
          <cell r="B438" t="str">
            <v>管理费用－住房公积金</v>
          </cell>
          <cell r="L438">
            <v>1273</v>
          </cell>
        </row>
        <row r="439">
          <cell r="B439" t="str">
            <v>管理费用－住房公积金</v>
          </cell>
          <cell r="L439">
            <v>1567</v>
          </cell>
        </row>
        <row r="440">
          <cell r="B440" t="str">
            <v>管理费用－住房公积金</v>
          </cell>
          <cell r="L440">
            <v>4666</v>
          </cell>
        </row>
        <row r="441">
          <cell r="B441" t="str">
            <v>管理费用－住房公积金</v>
          </cell>
          <cell r="L441">
            <v>72546</v>
          </cell>
        </row>
        <row r="442">
          <cell r="B442" t="str">
            <v>管理费用－住房公积金</v>
          </cell>
          <cell r="L442">
            <v>13336</v>
          </cell>
        </row>
        <row r="443">
          <cell r="B443" t="str">
            <v>管理费用－劳动保护费</v>
          </cell>
          <cell r="L443">
            <v>1722</v>
          </cell>
        </row>
        <row r="444">
          <cell r="B444" t="str">
            <v>管理费用－办公费</v>
          </cell>
          <cell r="L444">
            <v>3043.2</v>
          </cell>
        </row>
        <row r="445">
          <cell r="B445" t="str">
            <v>管理费用－邮电通讯费－固定电话费</v>
          </cell>
          <cell r="L445">
            <v>9347.01</v>
          </cell>
        </row>
        <row r="446">
          <cell r="B446" t="str">
            <v>管理费用－邮电通讯费－移动电话费</v>
          </cell>
          <cell r="L446">
            <v>1355.13</v>
          </cell>
        </row>
        <row r="447">
          <cell r="B447" t="str">
            <v>管理费用－邮电通讯费－移动电话费</v>
          </cell>
          <cell r="L447">
            <v>1629.98</v>
          </cell>
        </row>
        <row r="448">
          <cell r="B448" t="str">
            <v>管理费用－邮电通讯费－移动电话费</v>
          </cell>
          <cell r="L448">
            <v>474</v>
          </cell>
        </row>
        <row r="449">
          <cell r="B449" t="str">
            <v>管理费用－邮电通讯费－移动电话费</v>
          </cell>
          <cell r="L449">
            <v>5401.86</v>
          </cell>
        </row>
        <row r="450">
          <cell r="B450" t="str">
            <v>管理费用－邮电通讯费－移动电话费</v>
          </cell>
          <cell r="L450">
            <v>-33.479999999999997</v>
          </cell>
        </row>
        <row r="451">
          <cell r="B451" t="str">
            <v>管理费用－邮电通讯费－邮寄快递费</v>
          </cell>
          <cell r="L451">
            <v>1403</v>
          </cell>
        </row>
        <row r="452">
          <cell r="B452" t="str">
            <v>管理费用－市内交通费</v>
          </cell>
          <cell r="L452">
            <v>42.22</v>
          </cell>
        </row>
        <row r="453">
          <cell r="B453" t="str">
            <v>管理费用－市内交通费</v>
          </cell>
          <cell r="L453">
            <v>605.15</v>
          </cell>
        </row>
        <row r="454">
          <cell r="B454" t="str">
            <v>管理费用－差旅费－国内差旅费－交通费</v>
          </cell>
          <cell r="L454">
            <v>9686</v>
          </cell>
        </row>
        <row r="455">
          <cell r="B455" t="str">
            <v>管理费用－差旅费－国内差旅费－交通费</v>
          </cell>
          <cell r="L455">
            <v>3422</v>
          </cell>
        </row>
        <row r="456">
          <cell r="B456" t="str">
            <v>管理费用－差旅费－国内差旅费－交通费</v>
          </cell>
          <cell r="L456">
            <v>608</v>
          </cell>
        </row>
        <row r="457">
          <cell r="B457" t="str">
            <v>管理费用－差旅费－国内差旅费－住宿费</v>
          </cell>
          <cell r="L457">
            <v>979</v>
          </cell>
        </row>
        <row r="458">
          <cell r="B458" t="str">
            <v>管理费用－差旅费－国内差旅费－其他</v>
          </cell>
          <cell r="L458">
            <v>240</v>
          </cell>
        </row>
        <row r="459">
          <cell r="B459" t="str">
            <v>管理费用－业务招待费</v>
          </cell>
          <cell r="L459">
            <v>10821</v>
          </cell>
        </row>
        <row r="460">
          <cell r="B460" t="str">
            <v>管理费用－业务招待费</v>
          </cell>
          <cell r="L460">
            <v>1470</v>
          </cell>
        </row>
        <row r="461">
          <cell r="B461" t="str">
            <v>管理费用－业务招待费</v>
          </cell>
          <cell r="L461">
            <v>385</v>
          </cell>
        </row>
        <row r="462">
          <cell r="B462" t="str">
            <v>管理费用－绿化保洁费</v>
          </cell>
          <cell r="L462">
            <v>168572</v>
          </cell>
        </row>
        <row r="463">
          <cell r="B463" t="str">
            <v>管理费用－低值易耗品摊销</v>
          </cell>
          <cell r="L463">
            <v>540</v>
          </cell>
        </row>
        <row r="464">
          <cell r="B464" t="str">
            <v>管理费用－无形资产摊销－外购软件</v>
          </cell>
          <cell r="L464">
            <v>919.63</v>
          </cell>
        </row>
        <row r="465">
          <cell r="B465" t="str">
            <v>管理费用－车辆费－过路费</v>
          </cell>
          <cell r="L465">
            <v>281</v>
          </cell>
        </row>
        <row r="466">
          <cell r="B466" t="str">
            <v>管理费用－车辆费－汽油费</v>
          </cell>
          <cell r="L466">
            <v>765</v>
          </cell>
        </row>
        <row r="467">
          <cell r="B467" t="str">
            <v>管理费用－信息管理费</v>
          </cell>
          <cell r="L467">
            <v>18440</v>
          </cell>
        </row>
        <row r="468">
          <cell r="B468" t="str">
            <v>管理费用－物业管理费</v>
          </cell>
          <cell r="L468">
            <v>333150</v>
          </cell>
        </row>
        <row r="469">
          <cell r="B469" t="str">
            <v>管理费用－折旧－电子设备</v>
          </cell>
          <cell r="L469">
            <v>1505.24</v>
          </cell>
        </row>
        <row r="470">
          <cell r="B470" t="str">
            <v>管理费用－折旧－电子设备</v>
          </cell>
          <cell r="L470">
            <v>1553.84</v>
          </cell>
        </row>
        <row r="471">
          <cell r="B471" t="str">
            <v>管理费用－折旧－电子设备</v>
          </cell>
          <cell r="L471">
            <v>312.73</v>
          </cell>
        </row>
        <row r="472">
          <cell r="B472" t="str">
            <v>管理费用－折旧－电子设备</v>
          </cell>
          <cell r="L472">
            <v>209.26</v>
          </cell>
        </row>
        <row r="473">
          <cell r="B473" t="str">
            <v>管理费用－折旧－电子设备</v>
          </cell>
          <cell r="L473">
            <v>275.76</v>
          </cell>
        </row>
        <row r="474">
          <cell r="B474" t="str">
            <v>管理费用－折旧－电子设备</v>
          </cell>
          <cell r="L474">
            <v>97.11</v>
          </cell>
        </row>
        <row r="475">
          <cell r="B475" t="str">
            <v>管理费用－折旧－电子设备</v>
          </cell>
          <cell r="L475">
            <v>388.44</v>
          </cell>
        </row>
        <row r="476">
          <cell r="B476" t="str">
            <v>管理费用－折旧－办公设备</v>
          </cell>
          <cell r="L476">
            <v>1768.04</v>
          </cell>
        </row>
        <row r="477">
          <cell r="B477" t="str">
            <v>管理费用－折旧－办公设备</v>
          </cell>
          <cell r="L477">
            <v>245.72</v>
          </cell>
        </row>
        <row r="478">
          <cell r="B478" t="str">
            <v>管理费用－折旧－其他设备</v>
          </cell>
          <cell r="L478">
            <v>118.08</v>
          </cell>
        </row>
        <row r="479">
          <cell r="B479" t="str">
            <v>管理费用－存档费</v>
          </cell>
          <cell r="L479">
            <v>-160</v>
          </cell>
        </row>
        <row r="480">
          <cell r="B480" t="str">
            <v>财务费用－利息收入</v>
          </cell>
          <cell r="L480">
            <v>-2753.98</v>
          </cell>
        </row>
        <row r="481">
          <cell r="B481" t="str">
            <v>财务费用－手续费支出</v>
          </cell>
          <cell r="L481">
            <v>62.98</v>
          </cell>
        </row>
        <row r="482">
          <cell r="B482" t="str">
            <v>营业外支出－赔偿支出</v>
          </cell>
          <cell r="L482">
            <v>1000</v>
          </cell>
        </row>
      </sheetData>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7"/>
  <sheetViews>
    <sheetView workbookViewId="0">
      <pane xSplit="2" ySplit="4" topLeftCell="C14" activePane="bottomRight" state="frozen"/>
      <selection pane="topRight"/>
      <selection pane="bottomLeft"/>
      <selection pane="bottomRight" activeCell="F16" sqref="F16"/>
    </sheetView>
  </sheetViews>
  <sheetFormatPr defaultColWidth="9" defaultRowHeight="18" customHeight="1"/>
  <cols>
    <col min="1" max="1" width="4.5" style="292" customWidth="1"/>
    <col min="2" max="2" width="26.875" style="292" customWidth="1"/>
    <col min="3" max="4" width="6" style="292" customWidth="1"/>
    <col min="5" max="5" width="8.125" style="292" customWidth="1"/>
    <col min="6" max="6" width="6" style="292" customWidth="1"/>
    <col min="7" max="7" width="53.625" style="292" customWidth="1"/>
    <col min="8" max="16384" width="9" style="292"/>
  </cols>
  <sheetData>
    <row r="2" spans="1:7" ht="22.5" customHeight="1">
      <c r="A2" s="601" t="s">
        <v>0</v>
      </c>
      <c r="B2" s="601"/>
      <c r="C2" s="601"/>
      <c r="D2" s="601"/>
      <c r="E2" s="601"/>
      <c r="F2" s="601"/>
      <c r="G2" s="601"/>
    </row>
    <row r="3" spans="1:7" ht="18" customHeight="1">
      <c r="G3" s="304"/>
    </row>
    <row r="4" spans="1:7" ht="18" customHeight="1">
      <c r="A4" s="305" t="s">
        <v>1</v>
      </c>
      <c r="B4" s="306" t="s">
        <v>2</v>
      </c>
      <c r="C4" s="306" t="s">
        <v>3</v>
      </c>
      <c r="D4" s="306" t="s">
        <v>4</v>
      </c>
      <c r="E4" s="306" t="s">
        <v>5</v>
      </c>
      <c r="F4" s="306" t="s">
        <v>6</v>
      </c>
      <c r="G4" s="306" t="s">
        <v>7</v>
      </c>
    </row>
    <row r="5" spans="1:7" ht="18" customHeight="1">
      <c r="A5" s="299">
        <v>1</v>
      </c>
      <c r="B5" s="307" t="s">
        <v>8</v>
      </c>
      <c r="C5" s="308" t="s">
        <v>9</v>
      </c>
      <c r="D5" s="309" t="s">
        <v>9</v>
      </c>
      <c r="E5" s="309" t="s">
        <v>9</v>
      </c>
      <c r="F5" s="309" t="s">
        <v>9</v>
      </c>
      <c r="G5" s="310" t="s">
        <v>10</v>
      </c>
    </row>
    <row r="6" spans="1:7" ht="18" customHeight="1">
      <c r="A6" s="299">
        <v>2</v>
      </c>
      <c r="B6" s="307" t="s">
        <v>11</v>
      </c>
      <c r="C6" s="308" t="s">
        <v>9</v>
      </c>
      <c r="D6" s="309" t="s">
        <v>9</v>
      </c>
      <c r="E6" s="309" t="s">
        <v>9</v>
      </c>
      <c r="F6" s="309" t="s">
        <v>9</v>
      </c>
      <c r="G6" s="310"/>
    </row>
    <row r="7" spans="1:7" ht="18" customHeight="1">
      <c r="A7" s="299">
        <v>3</v>
      </c>
      <c r="B7" s="307" t="s">
        <v>12</v>
      </c>
      <c r="C7" s="308" t="s">
        <v>9</v>
      </c>
      <c r="D7" s="309" t="s">
        <v>9</v>
      </c>
      <c r="E7" s="309" t="s">
        <v>9</v>
      </c>
      <c r="F7" s="309" t="s">
        <v>9</v>
      </c>
      <c r="G7" s="310" t="s">
        <v>13</v>
      </c>
    </row>
    <row r="8" spans="1:7" ht="18" customHeight="1">
      <c r="A8" s="299">
        <v>4</v>
      </c>
      <c r="B8" s="307" t="s">
        <v>14</v>
      </c>
      <c r="C8" s="308" t="s">
        <v>9</v>
      </c>
      <c r="D8" s="309" t="s">
        <v>9</v>
      </c>
      <c r="E8" s="309" t="s">
        <v>9</v>
      </c>
      <c r="F8" s="309" t="s">
        <v>9</v>
      </c>
      <c r="G8" s="310" t="s">
        <v>15</v>
      </c>
    </row>
    <row r="9" spans="1:7" ht="18" customHeight="1">
      <c r="A9" s="299">
        <v>5</v>
      </c>
      <c r="B9" s="307" t="s">
        <v>16</v>
      </c>
      <c r="C9" s="308" t="s">
        <v>9</v>
      </c>
      <c r="D9" s="309" t="s">
        <v>9</v>
      </c>
      <c r="E9" s="309" t="s">
        <v>9</v>
      </c>
      <c r="F9" s="309" t="s">
        <v>9</v>
      </c>
      <c r="G9" s="310"/>
    </row>
    <row r="10" spans="1:7" ht="18" customHeight="1">
      <c r="A10" s="299">
        <v>6</v>
      </c>
      <c r="B10" s="307" t="s">
        <v>17</v>
      </c>
      <c r="C10" s="308" t="s">
        <v>9</v>
      </c>
      <c r="D10" s="309" t="s">
        <v>9</v>
      </c>
      <c r="E10" s="309" t="s">
        <v>9</v>
      </c>
      <c r="F10" s="309" t="s">
        <v>9</v>
      </c>
      <c r="G10" s="310" t="s">
        <v>18</v>
      </c>
    </row>
    <row r="11" spans="1:7" ht="18" customHeight="1">
      <c r="A11" s="299">
        <v>7</v>
      </c>
      <c r="B11" s="307" t="s">
        <v>19</v>
      </c>
      <c r="C11" s="309"/>
      <c r="D11" s="309" t="s">
        <v>9</v>
      </c>
      <c r="E11" s="309" t="s">
        <v>9</v>
      </c>
      <c r="F11" s="309" t="s">
        <v>9</v>
      </c>
      <c r="G11" s="310" t="s">
        <v>20</v>
      </c>
    </row>
    <row r="12" spans="1:7" ht="18" customHeight="1">
      <c r="A12" s="299">
        <v>8</v>
      </c>
      <c r="B12" s="307" t="s">
        <v>21</v>
      </c>
      <c r="C12" s="309"/>
      <c r="D12" s="309" t="s">
        <v>9</v>
      </c>
      <c r="E12" s="309" t="s">
        <v>9</v>
      </c>
      <c r="F12" s="309" t="s">
        <v>9</v>
      </c>
      <c r="G12" s="309"/>
    </row>
    <row r="13" spans="1:7" ht="18" customHeight="1">
      <c r="A13" s="299">
        <v>9</v>
      </c>
      <c r="B13" s="307" t="s">
        <v>22</v>
      </c>
      <c r="C13" s="309"/>
      <c r="D13" s="309" t="s">
        <v>9</v>
      </c>
      <c r="E13" s="309" t="s">
        <v>9</v>
      </c>
      <c r="F13" s="309" t="s">
        <v>9</v>
      </c>
      <c r="G13" s="309"/>
    </row>
    <row r="14" spans="1:7" ht="18" customHeight="1">
      <c r="A14" s="311"/>
      <c r="B14" s="312"/>
      <c r="C14" s="311"/>
      <c r="D14" s="311"/>
      <c r="E14" s="311"/>
      <c r="F14" s="311"/>
      <c r="G14" s="313"/>
    </row>
    <row r="15" spans="1:7" ht="18" customHeight="1">
      <c r="B15" s="304" t="s">
        <v>23</v>
      </c>
      <c r="C15" s="304"/>
      <c r="D15" s="304"/>
      <c r="E15" s="304"/>
      <c r="F15" s="304"/>
      <c r="G15" s="304"/>
    </row>
    <row r="16" spans="1:7" ht="18" customHeight="1">
      <c r="B16" s="304" t="s">
        <v>24</v>
      </c>
    </row>
    <row r="17" spans="2:2" ht="18" customHeight="1">
      <c r="B17" s="304" t="s">
        <v>25</v>
      </c>
    </row>
  </sheetData>
  <sheetProtection formatCells="0" formatColumns="0" formatRows="0" insertHyperlinks="0"/>
  <mergeCells count="1">
    <mergeCell ref="A2:G2"/>
  </mergeCells>
  <phoneticPr fontId="38" type="noConversion"/>
  <hyperlinks>
    <hyperlink ref="B5" location="资产负债表!A1" display="资产负债表"/>
    <hyperlink ref="B6" location="利润表!A1" display="利润表"/>
    <hyperlink ref="B7" location="现金流量表!A1" display="现金流量表"/>
    <hyperlink ref="B8" location="所有者权益变动表!A1" display="所有者权益变动表"/>
    <hyperlink ref="B11" location="实收资本明细表!A1" display="实收资本明细表"/>
    <hyperlink ref="B12" location="应收帐款!A1" display="主要资产明细表（共3张表）"/>
    <hyperlink ref="B13" location="应付帐款!A1" display="主要负债明细表（共3张表）"/>
    <hyperlink ref="B9" location="基层利润表!A1" display="基层利润表"/>
    <hyperlink ref="B10" location="开发成本表!A1" display="开发成本表"/>
  </hyperlinks>
  <printOptions horizontalCentered="1"/>
  <pageMargins left="0.35416666666666702" right="0.35416666666666702" top="0.98402777777777795" bottom="0.98402777777777795" header="0.51180555555555596" footer="0.51180555555555596"/>
  <pageSetup paperSize="9" scale="83"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7"/>
  <sheetViews>
    <sheetView workbookViewId="0">
      <selection activeCell="G14" sqref="G14"/>
    </sheetView>
  </sheetViews>
  <sheetFormatPr defaultColWidth="9" defaultRowHeight="18" customHeight="1"/>
  <cols>
    <col min="1" max="1" width="19.375" style="292" customWidth="1"/>
    <col min="2" max="2" width="5.625" style="292" customWidth="1"/>
    <col min="3" max="3" width="17.625" style="292" customWidth="1"/>
    <col min="4" max="4" width="19" style="292" customWidth="1"/>
    <col min="5" max="5" width="30.625" style="292" customWidth="1"/>
    <col min="6" max="16384" width="9" style="292"/>
  </cols>
  <sheetData>
    <row r="1" spans="1:5" ht="24.75" customHeight="1">
      <c r="A1" s="602" t="s">
        <v>26</v>
      </c>
      <c r="B1" s="602"/>
      <c r="C1" s="602"/>
      <c r="D1" s="602"/>
      <c r="E1" s="602"/>
    </row>
    <row r="2" spans="1:5" ht="2.25" customHeight="1">
      <c r="A2" s="603"/>
      <c r="B2" s="603"/>
      <c r="C2" s="603"/>
      <c r="D2" s="604"/>
      <c r="E2" s="605"/>
    </row>
    <row r="3" spans="1:5" ht="27" customHeight="1">
      <c r="A3" s="293" t="s">
        <v>27</v>
      </c>
      <c r="B3" s="293" t="s">
        <v>28</v>
      </c>
      <c r="C3" s="293" t="s">
        <v>29</v>
      </c>
      <c r="D3" s="293" t="s">
        <v>30</v>
      </c>
      <c r="E3" s="293" t="s">
        <v>31</v>
      </c>
    </row>
    <row r="4" spans="1:5" ht="18" customHeight="1">
      <c r="A4" s="294" t="s">
        <v>32</v>
      </c>
      <c r="B4" s="295" t="s">
        <v>33</v>
      </c>
      <c r="C4" s="296">
        <f>资产负债表!C59-资产负债表!G59</f>
        <v>0</v>
      </c>
      <c r="D4" s="297">
        <f>资产负债表!D59-资产负债表!H59</f>
        <v>0</v>
      </c>
      <c r="E4" s="298" t="s">
        <v>34</v>
      </c>
    </row>
    <row r="5" spans="1:5" ht="18" customHeight="1">
      <c r="A5" s="294" t="s">
        <v>35</v>
      </c>
      <c r="B5" s="295" t="s">
        <v>33</v>
      </c>
      <c r="C5" s="296">
        <f>资产负债表!G51-所有者权益变动表!G38</f>
        <v>0</v>
      </c>
      <c r="D5" s="297">
        <f>资产负债表!H51-所有者权益变动表!G7</f>
        <v>0</v>
      </c>
      <c r="E5" s="298" t="s">
        <v>36</v>
      </c>
    </row>
    <row r="6" spans="1:5" ht="18" customHeight="1">
      <c r="A6" s="294" t="s">
        <v>37</v>
      </c>
      <c r="B6" s="295" t="s">
        <v>33</v>
      </c>
      <c r="C6" s="296">
        <f>资产负债表!G58-所有者权益变动表!J38</f>
        <v>0</v>
      </c>
      <c r="D6" s="297">
        <f>资产负债表!H58-所有者权益变动表!J7</f>
        <v>0</v>
      </c>
      <c r="E6" s="298" t="s">
        <v>38</v>
      </c>
    </row>
    <row r="7" spans="1:5" ht="18" customHeight="1">
      <c r="A7" s="294" t="s">
        <v>39</v>
      </c>
      <c r="B7" s="295" t="s">
        <v>33</v>
      </c>
      <c r="C7" s="296">
        <f>现金流量表!C42-现金流量表!G35</f>
        <v>0</v>
      </c>
      <c r="D7" s="297">
        <f>现金流量表!C15-现金流量表!G23</f>
        <v>0</v>
      </c>
      <c r="E7" s="298" t="s">
        <v>40</v>
      </c>
    </row>
    <row r="8" spans="1:5" ht="18" customHeight="1">
      <c r="A8" s="294" t="s">
        <v>41</v>
      </c>
      <c r="B8" s="295" t="s">
        <v>33</v>
      </c>
      <c r="C8" s="444">
        <f>现金流量表!G31+现金流量表!G33-现金流量表!C44</f>
        <v>0</v>
      </c>
      <c r="D8" s="445">
        <f>现金流量表!G32+现金流量表!G34-现金流量表!C43</f>
        <v>0</v>
      </c>
      <c r="E8" s="298" t="s">
        <v>42</v>
      </c>
    </row>
    <row r="9" spans="1:5" ht="18" customHeight="1">
      <c r="A9" s="295" t="s">
        <v>43</v>
      </c>
      <c r="B9" s="295" t="s">
        <v>33</v>
      </c>
      <c r="C9" s="296">
        <f>资产负债表!G38-所有者权益变动表!C38</f>
        <v>0</v>
      </c>
      <c r="D9" s="297">
        <f>资产负债表!H38-所有者权益变动表!C7</f>
        <v>0</v>
      </c>
      <c r="E9" s="298" t="s">
        <v>44</v>
      </c>
    </row>
    <row r="10" spans="1:5" ht="18" customHeight="1">
      <c r="A10" s="299" t="s">
        <v>45</v>
      </c>
      <c r="B10" s="299" t="s">
        <v>33</v>
      </c>
      <c r="C10" s="300">
        <f>资产负债表!G46-所有者权益变动表!D38</f>
        <v>0</v>
      </c>
      <c r="D10" s="301">
        <f>资产负债表!H46-所有者权益变动表!D7</f>
        <v>0</v>
      </c>
      <c r="E10" s="302" t="s">
        <v>46</v>
      </c>
    </row>
    <row r="11" spans="1:5" ht="18" customHeight="1">
      <c r="A11" s="299" t="s">
        <v>47</v>
      </c>
      <c r="B11" s="299" t="s">
        <v>33</v>
      </c>
      <c r="C11" s="300">
        <f>资产负债表!G48-所有者权益变动表!E38</f>
        <v>0</v>
      </c>
      <c r="D11" s="301">
        <f>资产负债表!H48-所有者权益变动表!E7</f>
        <v>0</v>
      </c>
      <c r="E11" s="302" t="s">
        <v>48</v>
      </c>
    </row>
    <row r="12" spans="1:5" ht="18" customHeight="1">
      <c r="A12" s="299" t="s">
        <v>49</v>
      </c>
      <c r="B12" s="299" t="s">
        <v>33</v>
      </c>
      <c r="C12" s="300">
        <f>资产负债表!G55-所有者权益变动表!I38</f>
        <v>0</v>
      </c>
      <c r="D12" s="301">
        <f>资产负债表!H55-所有者权益变动表!I7</f>
        <v>0</v>
      </c>
      <c r="E12" s="302" t="s">
        <v>50</v>
      </c>
    </row>
    <row r="13" spans="1:5" ht="18" customHeight="1">
      <c r="A13" s="299" t="s">
        <v>51</v>
      </c>
      <c r="B13" s="299" t="s">
        <v>33</v>
      </c>
      <c r="C13" s="300">
        <f>利润表!C42-现金流量表!G5</f>
        <v>0</v>
      </c>
      <c r="D13" s="300"/>
      <c r="E13" s="302" t="s">
        <v>52</v>
      </c>
    </row>
    <row r="14" spans="1:5" ht="18" customHeight="1">
      <c r="A14" s="299" t="s">
        <v>53</v>
      </c>
      <c r="B14" s="299" t="s">
        <v>33</v>
      </c>
      <c r="C14" s="300">
        <f>资产负债表!C6-现金流量表!C44</f>
        <v>0</v>
      </c>
      <c r="D14" s="301">
        <f>资产负债表!D6-现金流量表!C43</f>
        <v>0</v>
      </c>
      <c r="E14" s="302" t="s">
        <v>54</v>
      </c>
    </row>
    <row r="17" spans="1:1" ht="18" customHeight="1">
      <c r="A17" s="303"/>
    </row>
  </sheetData>
  <sheetProtection formatColumns="0" formatRows="0" insertHyperlinks="0" sort="0" autoFilter="0"/>
  <mergeCells count="2">
    <mergeCell ref="A1:E1"/>
    <mergeCell ref="A2:E2"/>
  </mergeCells>
  <phoneticPr fontId="38" type="noConversion"/>
  <hyperlinks>
    <hyperlink ref="A4" location="资产负债表!A1" display="资产负债平衡"/>
    <hyperlink ref="A5" location="资产负债表!A1" display="未分配利润钩稽"/>
    <hyperlink ref="A6" location="所有者权益变动表!A1" display="所有者权益钩稽"/>
    <hyperlink ref="A7" location="现金流量表!A1" display="总现金经营现金平衡"/>
    <hyperlink ref="A8" location="现金流量表!A1" display="现金表货币资金平衡"/>
  </hyperlink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99"/>
  <sheetViews>
    <sheetView workbookViewId="0">
      <selection activeCell="D15" sqref="D15"/>
    </sheetView>
  </sheetViews>
  <sheetFormatPr defaultColWidth="9" defaultRowHeight="14.25"/>
  <cols>
    <col min="1" max="1" width="38.75" style="236" customWidth="1"/>
    <col min="2" max="2" width="6.375" style="236" customWidth="1"/>
    <col min="3" max="3" width="22" style="236" customWidth="1"/>
    <col min="4" max="4" width="18" style="236" customWidth="1"/>
    <col min="5" max="5" width="34.375" style="236" customWidth="1"/>
    <col min="6" max="6" width="6" style="236" customWidth="1"/>
    <col min="7" max="8" width="19.25" style="236" customWidth="1"/>
    <col min="9" max="10" width="16.125" style="237" customWidth="1"/>
    <col min="11" max="11" width="13.625" style="237" customWidth="1"/>
    <col min="12" max="26" width="9" style="237"/>
    <col min="27" max="16384" width="9" style="236"/>
  </cols>
  <sheetData>
    <row r="1" spans="1:26" ht="25.5" customHeight="1">
      <c r="A1" s="606" t="s">
        <v>55</v>
      </c>
      <c r="B1" s="606"/>
      <c r="C1" s="606"/>
      <c r="D1" s="606"/>
      <c r="E1" s="606" t="s">
        <v>55</v>
      </c>
      <c r="F1" s="606"/>
      <c r="G1" s="606"/>
      <c r="H1" s="606"/>
    </row>
    <row r="2" spans="1:26" ht="14.1" customHeight="1">
      <c r="A2" s="238"/>
      <c r="B2" s="238"/>
      <c r="C2" s="239"/>
      <c r="D2" s="240" t="s">
        <v>56</v>
      </c>
      <c r="E2" s="238"/>
      <c r="F2" s="238"/>
      <c r="G2" s="238"/>
      <c r="H2" s="240" t="s">
        <v>56</v>
      </c>
      <c r="J2" s="282">
        <v>10000</v>
      </c>
      <c r="K2" s="283"/>
    </row>
    <row r="3" spans="1:26" ht="17.25" customHeight="1">
      <c r="A3" s="234"/>
      <c r="C3" s="241">
        <v>44530</v>
      </c>
      <c r="D3" s="240" t="s">
        <v>58</v>
      </c>
      <c r="E3" s="234">
        <f>A3</f>
        <v>0</v>
      </c>
      <c r="G3" s="242">
        <f>C3</f>
        <v>44530</v>
      </c>
      <c r="H3" s="240" t="s">
        <v>58</v>
      </c>
      <c r="J3" s="284" t="s">
        <v>59</v>
      </c>
      <c r="K3" s="285" t="s">
        <v>60</v>
      </c>
    </row>
    <row r="4" spans="1:26" s="233" customFormat="1" ht="14.25" customHeight="1">
      <c r="A4" s="243" t="s">
        <v>61</v>
      </c>
      <c r="B4" s="244" t="s">
        <v>62</v>
      </c>
      <c r="C4" s="245" t="s">
        <v>63</v>
      </c>
      <c r="D4" s="245" t="s">
        <v>64</v>
      </c>
      <c r="E4" s="246" t="s">
        <v>65</v>
      </c>
      <c r="F4" s="244" t="s">
        <v>62</v>
      </c>
      <c r="G4" s="245" t="str">
        <f>C4</f>
        <v>期末余额</v>
      </c>
      <c r="H4" s="247" t="str">
        <f>D4</f>
        <v>期初余额</v>
      </c>
      <c r="I4" s="286"/>
      <c r="J4" s="286"/>
      <c r="K4" s="286"/>
      <c r="L4" s="286"/>
      <c r="M4" s="237"/>
      <c r="N4" s="286"/>
      <c r="O4" s="286"/>
      <c r="P4" s="286"/>
      <c r="Q4" s="286"/>
      <c r="R4" s="286"/>
      <c r="S4" s="286"/>
      <c r="T4" s="286"/>
      <c r="U4" s="286"/>
      <c r="V4" s="286"/>
      <c r="W4" s="286"/>
      <c r="X4" s="286"/>
      <c r="Y4" s="286"/>
      <c r="Z4" s="286"/>
    </row>
    <row r="5" spans="1:26" s="233" customFormat="1" ht="14.25" customHeight="1">
      <c r="A5" s="248" t="s">
        <v>66</v>
      </c>
      <c r="B5" s="249">
        <v>1</v>
      </c>
      <c r="C5" s="250"/>
      <c r="D5" s="250"/>
      <c r="E5" s="251" t="s">
        <v>67</v>
      </c>
      <c r="F5" s="249">
        <v>47</v>
      </c>
      <c r="G5" s="250"/>
      <c r="H5" s="252"/>
      <c r="I5" s="286"/>
      <c r="J5" s="286"/>
      <c r="K5" s="286"/>
      <c r="L5" s="286"/>
      <c r="M5" s="237"/>
      <c r="N5" s="286"/>
      <c r="O5" s="286"/>
      <c r="P5" s="286"/>
      <c r="Q5" s="286"/>
      <c r="R5" s="286"/>
      <c r="S5" s="286"/>
      <c r="T5" s="286"/>
      <c r="U5" s="286"/>
      <c r="V5" s="286"/>
      <c r="W5" s="286"/>
      <c r="X5" s="286"/>
      <c r="Y5" s="286"/>
      <c r="Z5" s="286"/>
    </row>
    <row r="6" spans="1:26" s="234" customFormat="1" ht="14.25" customHeight="1">
      <c r="A6" s="253" t="s">
        <v>68</v>
      </c>
      <c r="B6" s="254">
        <v>2</v>
      </c>
      <c r="C6" s="221">
        <v>10380624.92</v>
      </c>
      <c r="D6" s="221">
        <v>20237456.920000002</v>
      </c>
      <c r="E6" s="255" t="s">
        <v>69</v>
      </c>
      <c r="F6" s="254">
        <v>48</v>
      </c>
      <c r="G6" s="221">
        <v>351589.82</v>
      </c>
      <c r="H6" s="221">
        <v>0</v>
      </c>
      <c r="I6" s="284"/>
      <c r="J6" s="287">
        <f>(C6-D6)/$J$2</f>
        <v>-985.68320000000017</v>
      </c>
      <c r="K6" s="287">
        <f>(G6-H6)/$J$2</f>
        <v>35.158982000000002</v>
      </c>
      <c r="L6" s="284"/>
      <c r="M6" s="284"/>
      <c r="N6" s="284"/>
      <c r="O6" s="284"/>
      <c r="P6" s="284"/>
      <c r="Q6" s="284"/>
      <c r="R6" s="284"/>
      <c r="S6" s="284"/>
      <c r="T6" s="284"/>
      <c r="U6" s="284"/>
      <c r="V6" s="284"/>
      <c r="W6" s="284"/>
      <c r="X6" s="284"/>
      <c r="Y6" s="284"/>
      <c r="Z6" s="284"/>
    </row>
    <row r="7" spans="1:26" s="234" customFormat="1" ht="14.25" customHeight="1">
      <c r="A7" s="253" t="s">
        <v>70</v>
      </c>
      <c r="B7" s="254">
        <v>3</v>
      </c>
      <c r="C7" s="221">
        <v>0</v>
      </c>
      <c r="D7" s="221">
        <v>0</v>
      </c>
      <c r="E7" s="255" t="s">
        <v>71</v>
      </c>
      <c r="F7" s="249">
        <v>49</v>
      </c>
      <c r="G7" s="221">
        <v>0</v>
      </c>
      <c r="H7" s="221">
        <v>0</v>
      </c>
      <c r="I7" s="284"/>
      <c r="J7" s="287">
        <f t="shared" ref="J7:J59" si="0">(C7-D7)/$J$2</f>
        <v>0</v>
      </c>
      <c r="K7" s="287">
        <f t="shared" ref="K7:K59" si="1">(G7-H7)/$J$2</f>
        <v>0</v>
      </c>
      <c r="L7" s="284"/>
      <c r="M7" s="284"/>
      <c r="N7" s="284"/>
      <c r="O7" s="284"/>
      <c r="P7" s="284"/>
      <c r="Q7" s="284"/>
      <c r="R7" s="284"/>
      <c r="S7" s="284"/>
      <c r="T7" s="284"/>
      <c r="U7" s="284"/>
      <c r="V7" s="284"/>
      <c r="W7" s="284"/>
      <c r="X7" s="284"/>
      <c r="Y7" s="284"/>
      <c r="Z7" s="284"/>
    </row>
    <row r="8" spans="1:26" s="234" customFormat="1" ht="14.25" customHeight="1">
      <c r="A8" s="253" t="s">
        <v>72</v>
      </c>
      <c r="B8" s="249">
        <v>4</v>
      </c>
      <c r="C8" s="221">
        <v>0</v>
      </c>
      <c r="D8" s="221">
        <v>0</v>
      </c>
      <c r="E8" s="255" t="s">
        <v>73</v>
      </c>
      <c r="F8" s="254">
        <v>50</v>
      </c>
      <c r="G8" s="221">
        <v>0</v>
      </c>
      <c r="H8" s="221">
        <v>0</v>
      </c>
      <c r="I8" s="284"/>
      <c r="J8" s="287">
        <f t="shared" si="0"/>
        <v>0</v>
      </c>
      <c r="K8" s="287">
        <f t="shared" si="1"/>
        <v>0</v>
      </c>
      <c r="L8" s="284"/>
      <c r="M8" s="284"/>
      <c r="N8" s="284"/>
      <c r="O8" s="284"/>
      <c r="P8" s="284"/>
      <c r="Q8" s="284"/>
      <c r="R8" s="284"/>
      <c r="S8" s="284"/>
      <c r="T8" s="284"/>
      <c r="U8" s="284"/>
      <c r="V8" s="284"/>
      <c r="W8" s="284"/>
      <c r="X8" s="284"/>
      <c r="Y8" s="284"/>
      <c r="Z8" s="284"/>
    </row>
    <row r="9" spans="1:26" s="234" customFormat="1" ht="14.25" customHeight="1">
      <c r="A9" s="253" t="s">
        <v>74</v>
      </c>
      <c r="B9" s="254">
        <v>5</v>
      </c>
      <c r="C9" s="221">
        <v>0</v>
      </c>
      <c r="D9" s="221">
        <v>0</v>
      </c>
      <c r="E9" s="255" t="s">
        <v>75</v>
      </c>
      <c r="F9" s="249">
        <v>51</v>
      </c>
      <c r="G9" s="221">
        <v>0</v>
      </c>
      <c r="H9" s="221">
        <v>0</v>
      </c>
      <c r="I9" s="284"/>
      <c r="J9" s="287">
        <f t="shared" si="0"/>
        <v>0</v>
      </c>
      <c r="K9" s="287">
        <f t="shared" si="1"/>
        <v>0</v>
      </c>
      <c r="L9" s="284"/>
      <c r="M9" s="284"/>
      <c r="N9" s="284"/>
      <c r="O9" s="284"/>
      <c r="P9" s="284"/>
      <c r="Q9" s="284"/>
      <c r="R9" s="284"/>
      <c r="S9" s="284"/>
      <c r="T9" s="284"/>
      <c r="U9" s="284"/>
      <c r="V9" s="284"/>
      <c r="W9" s="284"/>
      <c r="X9" s="284"/>
      <c r="Y9" s="284"/>
      <c r="Z9" s="284"/>
    </row>
    <row r="10" spans="1:26" s="234" customFormat="1" ht="14.25" customHeight="1">
      <c r="A10" s="253" t="s">
        <v>76</v>
      </c>
      <c r="B10" s="254">
        <v>6</v>
      </c>
      <c r="C10" s="221">
        <v>0</v>
      </c>
      <c r="D10" s="221">
        <v>0</v>
      </c>
      <c r="E10" s="255" t="s">
        <v>77</v>
      </c>
      <c r="F10" s="254">
        <v>52</v>
      </c>
      <c r="G10" s="221">
        <v>70966886.230000004</v>
      </c>
      <c r="H10" s="221">
        <v>0</v>
      </c>
      <c r="I10" s="288"/>
      <c r="J10" s="287">
        <f t="shared" si="0"/>
        <v>0</v>
      </c>
      <c r="K10" s="287">
        <f t="shared" si="1"/>
        <v>7096.688623</v>
      </c>
      <c r="L10" s="284"/>
      <c r="M10" s="284"/>
      <c r="N10" s="284"/>
      <c r="O10" s="284"/>
      <c r="P10" s="284"/>
      <c r="Q10" s="284"/>
      <c r="R10" s="284"/>
      <c r="S10" s="284"/>
      <c r="T10" s="284"/>
      <c r="U10" s="284"/>
      <c r="V10" s="284"/>
      <c r="W10" s="284"/>
      <c r="X10" s="284"/>
      <c r="Y10" s="284"/>
      <c r="Z10" s="284"/>
    </row>
    <row r="11" spans="1:26" s="234" customFormat="1" ht="14.25" customHeight="1">
      <c r="A11" s="253" t="s">
        <v>78</v>
      </c>
      <c r="B11" s="249">
        <v>7</v>
      </c>
      <c r="C11" s="221">
        <v>0</v>
      </c>
      <c r="D11" s="221">
        <v>0</v>
      </c>
      <c r="E11" s="255" t="s">
        <v>79</v>
      </c>
      <c r="F11" s="249">
        <v>53</v>
      </c>
      <c r="G11" s="221">
        <v>0</v>
      </c>
      <c r="H11" s="221">
        <v>0</v>
      </c>
      <c r="I11" s="288"/>
      <c r="J11" s="287">
        <f t="shared" si="0"/>
        <v>0</v>
      </c>
      <c r="K11" s="287">
        <f t="shared" si="1"/>
        <v>0</v>
      </c>
      <c r="L11" s="284"/>
      <c r="M11" s="284"/>
      <c r="N11" s="284"/>
      <c r="O11" s="284"/>
      <c r="P11" s="284"/>
      <c r="Q11" s="284"/>
      <c r="R11" s="284"/>
      <c r="S11" s="284"/>
      <c r="T11" s="284"/>
      <c r="U11" s="284"/>
      <c r="V11" s="284"/>
      <c r="W11" s="284"/>
      <c r="X11" s="284"/>
      <c r="Y11" s="284"/>
      <c r="Z11" s="284"/>
    </row>
    <row r="12" spans="1:26" s="234" customFormat="1" ht="14.25" customHeight="1">
      <c r="A12" s="253" t="s">
        <v>80</v>
      </c>
      <c r="B12" s="254">
        <v>8</v>
      </c>
      <c r="C12" s="221">
        <v>5779513</v>
      </c>
      <c r="D12" s="221">
        <v>0</v>
      </c>
      <c r="E12" s="257" t="s">
        <v>81</v>
      </c>
      <c r="F12" s="254">
        <v>54</v>
      </c>
      <c r="G12" s="221">
        <v>34091</v>
      </c>
      <c r="H12" s="221">
        <v>0</v>
      </c>
      <c r="I12" s="288"/>
      <c r="J12" s="287">
        <f t="shared" si="0"/>
        <v>577.95129999999995</v>
      </c>
      <c r="K12" s="287">
        <f t="shared" si="1"/>
        <v>3.4091</v>
      </c>
      <c r="L12" s="284"/>
      <c r="M12" s="284"/>
      <c r="N12" s="284"/>
      <c r="O12" s="284"/>
      <c r="P12" s="284"/>
      <c r="Q12" s="284"/>
      <c r="R12" s="284"/>
      <c r="S12" s="284"/>
      <c r="T12" s="284"/>
      <c r="U12" s="284"/>
      <c r="V12" s="284"/>
      <c r="W12" s="284"/>
      <c r="X12" s="284"/>
      <c r="Y12" s="284"/>
      <c r="Z12" s="284"/>
    </row>
    <row r="13" spans="1:26" s="234" customFormat="1" ht="14.25" customHeight="1">
      <c r="A13" s="253" t="s">
        <v>82</v>
      </c>
      <c r="B13" s="254">
        <v>9</v>
      </c>
      <c r="C13" s="221">
        <v>271.32</v>
      </c>
      <c r="D13" s="221">
        <v>-10265.31</v>
      </c>
      <c r="E13" s="255" t="s">
        <v>83</v>
      </c>
      <c r="F13" s="249">
        <v>55</v>
      </c>
      <c r="G13" s="221">
        <v>34091</v>
      </c>
      <c r="H13" s="221">
        <v>0</v>
      </c>
      <c r="I13" s="288"/>
      <c r="J13" s="287">
        <f t="shared" si="0"/>
        <v>1.053663</v>
      </c>
      <c r="K13" s="287">
        <f t="shared" si="1"/>
        <v>3.4091</v>
      </c>
      <c r="L13" s="284"/>
      <c r="M13" s="284"/>
      <c r="N13" s="284"/>
      <c r="O13" s="284"/>
      <c r="P13" s="284"/>
      <c r="Q13" s="284"/>
      <c r="R13" s="284"/>
      <c r="S13" s="284"/>
      <c r="T13" s="284"/>
      <c r="U13" s="284"/>
      <c r="V13" s="284"/>
      <c r="W13" s="284"/>
      <c r="X13" s="284"/>
      <c r="Y13" s="284"/>
      <c r="Z13" s="284"/>
    </row>
    <row r="14" spans="1:26" s="234" customFormat="1" ht="14.25" customHeight="1">
      <c r="A14" s="253" t="s">
        <v>84</v>
      </c>
      <c r="B14" s="249">
        <v>10</v>
      </c>
      <c r="C14" s="221">
        <v>0</v>
      </c>
      <c r="D14" s="221">
        <v>0</v>
      </c>
      <c r="E14" s="255" t="s">
        <v>85</v>
      </c>
      <c r="F14" s="254">
        <v>56</v>
      </c>
      <c r="G14" s="221">
        <v>0</v>
      </c>
      <c r="H14" s="221">
        <v>0</v>
      </c>
      <c r="I14" s="288"/>
      <c r="J14" s="287">
        <f t="shared" si="0"/>
        <v>0</v>
      </c>
      <c r="K14" s="287">
        <f t="shared" si="1"/>
        <v>0</v>
      </c>
      <c r="L14" s="284"/>
      <c r="M14" s="284"/>
      <c r="N14" s="284"/>
      <c r="O14" s="284"/>
      <c r="P14" s="284"/>
      <c r="Q14" s="284"/>
      <c r="R14" s="284"/>
      <c r="S14" s="284"/>
      <c r="T14" s="284"/>
      <c r="U14" s="284"/>
      <c r="V14" s="284"/>
      <c r="W14" s="284"/>
      <c r="X14" s="284"/>
      <c r="Y14" s="284"/>
      <c r="Z14" s="284"/>
    </row>
    <row r="15" spans="1:26" s="234" customFormat="1" ht="14.25" customHeight="1">
      <c r="A15" s="253" t="s">
        <v>86</v>
      </c>
      <c r="B15" s="254">
        <v>11</v>
      </c>
      <c r="C15" s="221">
        <v>61773390.350000001</v>
      </c>
      <c r="D15" s="221">
        <v>0</v>
      </c>
      <c r="E15" s="255" t="s">
        <v>87</v>
      </c>
      <c r="F15" s="249">
        <v>57</v>
      </c>
      <c r="G15" s="221">
        <v>-1808826.3200000005</v>
      </c>
      <c r="H15" s="221">
        <v>256</v>
      </c>
      <c r="I15" s="288"/>
      <c r="J15" s="287">
        <f t="shared" si="0"/>
        <v>6177.339035</v>
      </c>
      <c r="K15" s="287">
        <f t="shared" si="1"/>
        <v>-180.90823200000005</v>
      </c>
      <c r="L15" s="284"/>
      <c r="M15" s="284"/>
      <c r="N15" s="284"/>
      <c r="O15" s="284"/>
      <c r="P15" s="284"/>
      <c r="Q15" s="284"/>
      <c r="R15" s="284"/>
      <c r="S15" s="284"/>
      <c r="T15" s="284"/>
      <c r="U15" s="284"/>
      <c r="V15" s="284"/>
      <c r="W15" s="284"/>
      <c r="X15" s="284"/>
      <c r="Y15" s="284"/>
      <c r="Z15" s="284"/>
    </row>
    <row r="16" spans="1:26" s="234" customFormat="1" ht="14.25" customHeight="1">
      <c r="A16" s="253" t="s">
        <v>88</v>
      </c>
      <c r="B16" s="254">
        <v>12</v>
      </c>
      <c r="C16" s="221">
        <v>0</v>
      </c>
      <c r="D16" s="221">
        <v>0</v>
      </c>
      <c r="E16" s="255" t="s">
        <v>89</v>
      </c>
      <c r="F16" s="254">
        <v>58</v>
      </c>
      <c r="G16" s="221">
        <v>-1808826.3200000005</v>
      </c>
      <c r="H16" s="221">
        <v>256</v>
      </c>
      <c r="I16" s="288"/>
      <c r="J16" s="287">
        <f t="shared" si="0"/>
        <v>0</v>
      </c>
      <c r="K16" s="287">
        <f t="shared" si="1"/>
        <v>-180.90823200000005</v>
      </c>
      <c r="L16" s="284"/>
      <c r="M16" s="284"/>
      <c r="N16" s="284"/>
      <c r="O16" s="284"/>
      <c r="P16" s="284"/>
      <c r="Q16" s="284"/>
      <c r="R16" s="284"/>
      <c r="S16" s="284"/>
      <c r="T16" s="284"/>
      <c r="U16" s="284"/>
      <c r="V16" s="284"/>
      <c r="W16" s="284"/>
      <c r="X16" s="284"/>
      <c r="Y16" s="284"/>
      <c r="Z16" s="284"/>
    </row>
    <row r="17" spans="1:26" s="234" customFormat="1" ht="14.25" customHeight="1">
      <c r="A17" s="259" t="s">
        <v>90</v>
      </c>
      <c r="B17" s="249">
        <v>13</v>
      </c>
      <c r="C17" s="221">
        <v>61773390.350000001</v>
      </c>
      <c r="D17" s="221">
        <v>0</v>
      </c>
      <c r="E17" s="255" t="s">
        <v>91</v>
      </c>
      <c r="F17" s="249">
        <v>59</v>
      </c>
      <c r="G17" s="221">
        <v>9489.41</v>
      </c>
      <c r="H17" s="221">
        <v>0</v>
      </c>
      <c r="I17" s="288"/>
      <c r="J17" s="287">
        <f t="shared" si="0"/>
        <v>6177.339035</v>
      </c>
      <c r="K17" s="287">
        <f t="shared" si="1"/>
        <v>0.94894100000000003</v>
      </c>
      <c r="L17" s="284"/>
      <c r="M17" s="284"/>
      <c r="N17" s="284"/>
      <c r="O17" s="284"/>
      <c r="P17" s="284"/>
      <c r="Q17" s="284"/>
      <c r="R17" s="284"/>
      <c r="S17" s="284"/>
      <c r="T17" s="284"/>
      <c r="U17" s="284"/>
      <c r="V17" s="284"/>
      <c r="W17" s="284"/>
      <c r="X17" s="284"/>
      <c r="Y17" s="284"/>
      <c r="Z17" s="284"/>
    </row>
    <row r="18" spans="1:26" s="234" customFormat="1" ht="14.25" customHeight="1">
      <c r="A18" s="253" t="s">
        <v>92</v>
      </c>
      <c r="B18" s="254">
        <v>14</v>
      </c>
      <c r="C18" s="221">
        <v>0</v>
      </c>
      <c r="D18" s="221">
        <v>0</v>
      </c>
      <c r="E18" s="255" t="s">
        <v>93</v>
      </c>
      <c r="F18" s="254">
        <v>60</v>
      </c>
      <c r="G18" s="221">
        <v>0</v>
      </c>
      <c r="H18" s="221">
        <v>0</v>
      </c>
      <c r="I18" s="288"/>
      <c r="J18" s="287">
        <f t="shared" si="0"/>
        <v>0</v>
      </c>
      <c r="K18" s="287">
        <f t="shared" si="1"/>
        <v>0</v>
      </c>
      <c r="L18" s="284"/>
      <c r="M18" s="284"/>
      <c r="N18" s="284"/>
      <c r="O18" s="284"/>
      <c r="P18" s="284"/>
      <c r="Q18" s="284"/>
      <c r="R18" s="284"/>
      <c r="S18" s="284"/>
      <c r="T18" s="284"/>
      <c r="U18" s="284"/>
      <c r="V18" s="284"/>
      <c r="W18" s="284"/>
      <c r="X18" s="284"/>
      <c r="Y18" s="284"/>
      <c r="Z18" s="284"/>
    </row>
    <row r="19" spans="1:26" s="234" customFormat="1" ht="14.25" customHeight="1">
      <c r="A19" s="253" t="s">
        <v>94</v>
      </c>
      <c r="B19" s="254">
        <v>15</v>
      </c>
      <c r="C19" s="221">
        <v>0</v>
      </c>
      <c r="D19" s="221">
        <v>0</v>
      </c>
      <c r="E19" s="255" t="s">
        <v>95</v>
      </c>
      <c r="F19" s="249">
        <v>61</v>
      </c>
      <c r="G19" s="221">
        <v>9955462.2699999996</v>
      </c>
      <c r="H19" s="221">
        <v>20498362.550000001</v>
      </c>
      <c r="I19" s="288"/>
      <c r="J19" s="287">
        <f t="shared" si="0"/>
        <v>0</v>
      </c>
      <c r="K19" s="287">
        <f t="shared" si="1"/>
        <v>-1054.2900280000001</v>
      </c>
      <c r="L19" s="284"/>
      <c r="M19" s="284"/>
      <c r="N19" s="284"/>
      <c r="O19" s="284"/>
      <c r="P19" s="284"/>
      <c r="Q19" s="284"/>
      <c r="R19" s="284"/>
      <c r="S19" s="284"/>
      <c r="T19" s="284"/>
      <c r="U19" s="284"/>
      <c r="V19" s="284"/>
      <c r="W19" s="284"/>
      <c r="X19" s="284"/>
      <c r="Y19" s="284"/>
      <c r="Z19" s="284"/>
    </row>
    <row r="20" spans="1:26" s="234" customFormat="1" ht="14.25" customHeight="1">
      <c r="A20" s="260" t="s">
        <v>96</v>
      </c>
      <c r="B20" s="249">
        <v>16</v>
      </c>
      <c r="C20" s="261">
        <f>SUM(C6:C15)+C18+C19</f>
        <v>77933799.590000004</v>
      </c>
      <c r="D20" s="261">
        <f>SUM(D6:D15)+D18+D19</f>
        <v>20227191.610000003</v>
      </c>
      <c r="E20" s="255" t="s">
        <v>97</v>
      </c>
      <c r="F20" s="254">
        <v>62</v>
      </c>
      <c r="G20" s="221">
        <v>0</v>
      </c>
      <c r="H20" s="221">
        <v>0</v>
      </c>
      <c r="I20" s="284"/>
      <c r="J20" s="289">
        <f t="shared" si="0"/>
        <v>5770.6607980000008</v>
      </c>
      <c r="K20" s="287">
        <f t="shared" si="1"/>
        <v>0</v>
      </c>
      <c r="L20" s="284"/>
      <c r="M20" s="284"/>
      <c r="N20" s="284"/>
      <c r="O20" s="284"/>
      <c r="P20" s="284"/>
      <c r="Q20" s="284"/>
      <c r="R20" s="284"/>
      <c r="S20" s="284"/>
      <c r="T20" s="284"/>
      <c r="U20" s="284"/>
      <c r="V20" s="284"/>
      <c r="W20" s="284"/>
      <c r="X20" s="284"/>
      <c r="Y20" s="284"/>
      <c r="Z20" s="284"/>
    </row>
    <row r="21" spans="1:26" s="234" customFormat="1" ht="14.25" customHeight="1">
      <c r="A21" s="248" t="s">
        <v>98</v>
      </c>
      <c r="B21" s="254">
        <v>17</v>
      </c>
      <c r="C21" s="221"/>
      <c r="D21" s="221"/>
      <c r="E21" s="262" t="s">
        <v>99</v>
      </c>
      <c r="F21" s="249">
        <v>63</v>
      </c>
      <c r="G21" s="221">
        <f>'[6]2017年思茂资产负债表报表'!D69</f>
        <v>0</v>
      </c>
      <c r="H21" s="221">
        <f>'[6]2017年思茂资产负债表报表'!C69</f>
        <v>0</v>
      </c>
      <c r="I21" s="284"/>
      <c r="J21" s="287">
        <f t="shared" si="0"/>
        <v>0</v>
      </c>
      <c r="K21" s="287">
        <f t="shared" si="1"/>
        <v>0</v>
      </c>
      <c r="L21" s="284"/>
      <c r="M21" s="284"/>
      <c r="N21" s="284"/>
      <c r="O21" s="284"/>
      <c r="P21" s="284"/>
      <c r="Q21" s="284"/>
      <c r="R21" s="284"/>
      <c r="S21" s="284"/>
      <c r="T21" s="284"/>
      <c r="U21" s="284"/>
      <c r="V21" s="284"/>
      <c r="W21" s="284"/>
      <c r="X21" s="284"/>
      <c r="Y21" s="284"/>
      <c r="Z21" s="284"/>
    </row>
    <row r="22" spans="1:26" s="234" customFormat="1" ht="14.25" customHeight="1">
      <c r="A22" s="253" t="s">
        <v>100</v>
      </c>
      <c r="B22" s="254">
        <v>18</v>
      </c>
      <c r="C22" s="221"/>
      <c r="D22" s="263">
        <v>0</v>
      </c>
      <c r="E22" s="262" t="s">
        <v>101</v>
      </c>
      <c r="F22" s="254">
        <v>64</v>
      </c>
      <c r="G22" s="221"/>
      <c r="H22" s="256">
        <v>0</v>
      </c>
      <c r="I22" s="284"/>
      <c r="J22" s="287">
        <f t="shared" si="0"/>
        <v>0</v>
      </c>
      <c r="K22" s="287">
        <f t="shared" si="1"/>
        <v>0</v>
      </c>
      <c r="L22" s="284"/>
      <c r="M22" s="284"/>
      <c r="N22" s="284"/>
      <c r="O22" s="284"/>
      <c r="P22" s="284"/>
      <c r="Q22" s="284"/>
      <c r="R22" s="284"/>
      <c r="S22" s="284"/>
      <c r="T22" s="284"/>
      <c r="U22" s="284"/>
      <c r="V22" s="284"/>
      <c r="W22" s="284"/>
      <c r="X22" s="284"/>
      <c r="Y22" s="284"/>
      <c r="Z22" s="284"/>
    </row>
    <row r="23" spans="1:26" s="234" customFormat="1" ht="14.25" customHeight="1">
      <c r="A23" s="253" t="s">
        <v>102</v>
      </c>
      <c r="B23" s="249">
        <v>19</v>
      </c>
      <c r="C23" s="221"/>
      <c r="D23" s="263">
        <v>0</v>
      </c>
      <c r="E23" s="257" t="s">
        <v>103</v>
      </c>
      <c r="F23" s="249">
        <v>65</v>
      </c>
      <c r="G23" s="221"/>
      <c r="H23" s="256">
        <v>0</v>
      </c>
      <c r="I23" s="284"/>
      <c r="J23" s="287">
        <f t="shared" si="0"/>
        <v>0</v>
      </c>
      <c r="K23" s="287">
        <f t="shared" si="1"/>
        <v>0</v>
      </c>
      <c r="L23" s="284"/>
      <c r="M23" s="284"/>
      <c r="N23" s="284"/>
      <c r="O23" s="284"/>
      <c r="P23" s="284"/>
      <c r="Q23" s="284"/>
      <c r="R23" s="284"/>
      <c r="S23" s="284"/>
      <c r="T23" s="284"/>
      <c r="U23" s="284"/>
      <c r="V23" s="284"/>
      <c r="W23" s="284"/>
      <c r="X23" s="284"/>
      <c r="Y23" s="284"/>
      <c r="Z23" s="284"/>
    </row>
    <row r="24" spans="1:26" s="234" customFormat="1" ht="14.25" customHeight="1">
      <c r="A24" s="253" t="s">
        <v>104</v>
      </c>
      <c r="B24" s="249">
        <v>20</v>
      </c>
      <c r="C24" s="221"/>
      <c r="D24" s="263">
        <v>0</v>
      </c>
      <c r="E24" s="264" t="s">
        <v>105</v>
      </c>
      <c r="F24" s="254">
        <v>66</v>
      </c>
      <c r="G24" s="265">
        <f>SUM(G6:G12)+G15+G17+G18+G19+G20+G23</f>
        <v>79508692.409999982</v>
      </c>
      <c r="H24" s="265">
        <f>SUM(H6:H12)+H15+H17+H18+H19+H20+H23</f>
        <v>20498618.550000001</v>
      </c>
      <c r="I24" s="284"/>
      <c r="J24" s="287">
        <f t="shared" si="0"/>
        <v>0</v>
      </c>
      <c r="K24" s="289">
        <f t="shared" si="1"/>
        <v>5901.0073859999984</v>
      </c>
      <c r="L24" s="284"/>
      <c r="M24" s="284"/>
      <c r="N24" s="284"/>
      <c r="O24" s="284"/>
      <c r="P24" s="284"/>
      <c r="Q24" s="284"/>
      <c r="R24" s="284"/>
      <c r="S24" s="284"/>
      <c r="T24" s="284"/>
      <c r="U24" s="284"/>
      <c r="V24" s="284"/>
      <c r="W24" s="284"/>
      <c r="X24" s="284"/>
      <c r="Y24" s="284"/>
      <c r="Z24" s="284"/>
    </row>
    <row r="25" spans="1:26" s="234" customFormat="1" ht="14.25" customHeight="1">
      <c r="A25" s="253" t="s">
        <v>106</v>
      </c>
      <c r="B25" s="254">
        <v>21</v>
      </c>
      <c r="C25" s="221"/>
      <c r="D25" s="263">
        <v>0</v>
      </c>
      <c r="E25" s="251" t="s">
        <v>107</v>
      </c>
      <c r="F25" s="249">
        <v>67</v>
      </c>
      <c r="G25" s="221"/>
      <c r="H25" s="266"/>
      <c r="I25" s="284"/>
      <c r="J25" s="287">
        <f t="shared" si="0"/>
        <v>0</v>
      </c>
      <c r="K25" s="287">
        <f t="shared" si="1"/>
        <v>0</v>
      </c>
      <c r="L25" s="284"/>
      <c r="M25" s="284"/>
      <c r="N25" s="284"/>
      <c r="O25" s="284"/>
      <c r="P25" s="284"/>
      <c r="Q25" s="284"/>
      <c r="R25" s="284"/>
      <c r="S25" s="284"/>
      <c r="T25" s="284"/>
      <c r="U25" s="284"/>
      <c r="V25" s="284"/>
      <c r="W25" s="284"/>
      <c r="X25" s="284"/>
      <c r="Y25" s="284"/>
      <c r="Z25" s="284"/>
    </row>
    <row r="26" spans="1:26" s="234" customFormat="1" ht="14.25" customHeight="1">
      <c r="A26" s="253" t="s">
        <v>108</v>
      </c>
      <c r="B26" s="254">
        <v>22</v>
      </c>
      <c r="C26" s="221"/>
      <c r="D26" s="263">
        <v>0</v>
      </c>
      <c r="E26" s="255" t="s">
        <v>109</v>
      </c>
      <c r="F26" s="254">
        <v>68</v>
      </c>
      <c r="G26" s="221">
        <f>'[7]2017年蓝德资产负债表报表'!D74</f>
        <v>0</v>
      </c>
      <c r="H26" s="256"/>
      <c r="I26" s="290"/>
      <c r="J26" s="287">
        <f t="shared" si="0"/>
        <v>0</v>
      </c>
      <c r="K26" s="287">
        <f t="shared" si="1"/>
        <v>0</v>
      </c>
      <c r="L26" s="284"/>
      <c r="M26" s="284"/>
      <c r="N26" s="284"/>
      <c r="O26" s="284"/>
      <c r="P26" s="284"/>
      <c r="Q26" s="284"/>
      <c r="R26" s="284"/>
      <c r="S26" s="284"/>
      <c r="T26" s="284"/>
      <c r="U26" s="284"/>
      <c r="V26" s="284"/>
      <c r="W26" s="284"/>
      <c r="X26" s="284"/>
      <c r="Y26" s="284"/>
      <c r="Z26" s="284"/>
    </row>
    <row r="27" spans="1:26" s="234" customFormat="1" ht="14.25" customHeight="1">
      <c r="A27" s="253" t="s">
        <v>110</v>
      </c>
      <c r="B27" s="249">
        <v>23</v>
      </c>
      <c r="C27" s="221"/>
      <c r="D27" s="263">
        <v>0</v>
      </c>
      <c r="E27" s="255" t="s">
        <v>111</v>
      </c>
      <c r="F27" s="249">
        <v>69</v>
      </c>
      <c r="G27" s="221"/>
      <c r="H27" s="256"/>
      <c r="I27" s="284"/>
      <c r="J27" s="287">
        <f t="shared" si="0"/>
        <v>0</v>
      </c>
      <c r="K27" s="287">
        <f t="shared" si="1"/>
        <v>0</v>
      </c>
      <c r="L27" s="284"/>
      <c r="M27" s="284"/>
      <c r="N27" s="284"/>
      <c r="O27" s="284"/>
      <c r="P27" s="284"/>
      <c r="Q27" s="284"/>
      <c r="R27" s="284"/>
      <c r="S27" s="284"/>
      <c r="T27" s="284"/>
      <c r="U27" s="284"/>
      <c r="V27" s="284"/>
      <c r="W27" s="284"/>
      <c r="X27" s="284"/>
      <c r="Y27" s="284"/>
      <c r="Z27" s="284"/>
    </row>
    <row r="28" spans="1:26" s="234" customFormat="1" ht="14.25" customHeight="1">
      <c r="A28" s="253" t="s">
        <v>112</v>
      </c>
      <c r="B28" s="254">
        <v>24</v>
      </c>
      <c r="C28" s="221">
        <f>'[6]2017年思茂资产负债表报表'!D30</f>
        <v>0</v>
      </c>
      <c r="D28" s="221">
        <f>'[6]2017年思茂资产负债表报表'!C30</f>
        <v>0</v>
      </c>
      <c r="E28" s="255" t="s">
        <v>113</v>
      </c>
      <c r="F28" s="254">
        <v>70</v>
      </c>
      <c r="G28" s="221"/>
      <c r="H28" s="256"/>
      <c r="I28" s="284"/>
      <c r="J28" s="287">
        <f t="shared" si="0"/>
        <v>0</v>
      </c>
      <c r="K28" s="287">
        <f t="shared" si="1"/>
        <v>0</v>
      </c>
      <c r="L28" s="284"/>
      <c r="M28" s="284"/>
      <c r="N28" s="284"/>
      <c r="O28" s="284"/>
      <c r="P28" s="284"/>
      <c r="Q28" s="284"/>
      <c r="R28" s="284"/>
      <c r="S28" s="284"/>
      <c r="T28" s="284"/>
      <c r="U28" s="284"/>
      <c r="V28" s="284"/>
      <c r="W28" s="284"/>
      <c r="X28" s="284"/>
      <c r="Y28" s="284"/>
      <c r="Z28" s="284"/>
    </row>
    <row r="29" spans="1:26" s="234" customFormat="1" ht="14.25" customHeight="1">
      <c r="A29" s="253" t="s">
        <v>114</v>
      </c>
      <c r="B29" s="254">
        <v>25</v>
      </c>
      <c r="C29" s="221">
        <f>'[6]2017年思茂资产负债表报表'!D31</f>
        <v>0</v>
      </c>
      <c r="D29" s="221">
        <f>'[6]2017年思茂资产负债表报表'!C31</f>
        <v>0</v>
      </c>
      <c r="E29" s="255" t="s">
        <v>115</v>
      </c>
      <c r="F29" s="249">
        <v>71</v>
      </c>
      <c r="G29" s="221"/>
      <c r="H29" s="256"/>
      <c r="I29" s="284"/>
      <c r="J29" s="287">
        <f t="shared" si="0"/>
        <v>0</v>
      </c>
      <c r="K29" s="287">
        <f t="shared" si="1"/>
        <v>0</v>
      </c>
      <c r="L29" s="284"/>
      <c r="M29" s="284"/>
      <c r="N29" s="284"/>
      <c r="O29" s="284"/>
      <c r="P29" s="284"/>
      <c r="Q29" s="284"/>
      <c r="R29" s="284"/>
      <c r="S29" s="284"/>
      <c r="T29" s="284"/>
      <c r="U29" s="284"/>
      <c r="V29" s="284"/>
      <c r="W29" s="284"/>
      <c r="X29" s="284"/>
      <c r="Y29" s="284"/>
      <c r="Z29" s="284"/>
    </row>
    <row r="30" spans="1:26" s="234" customFormat="1" ht="14.25" customHeight="1">
      <c r="A30" s="253" t="s">
        <v>116</v>
      </c>
      <c r="B30" s="249">
        <v>26</v>
      </c>
      <c r="C30" s="221">
        <f>'[6]2017年思茂资产负债表报表'!D32</f>
        <v>0</v>
      </c>
      <c r="D30" s="221">
        <f>'[6]2017年思茂资产负债表报表'!C32</f>
        <v>0</v>
      </c>
      <c r="E30" s="255" t="s">
        <v>117</v>
      </c>
      <c r="F30" s="254">
        <v>72</v>
      </c>
      <c r="G30" s="221">
        <f>'[6]2017年思茂资产负债表报表'!D78</f>
        <v>0</v>
      </c>
      <c r="H30" s="221">
        <f>'[6]2017年思茂资产负债表报表'!C78</f>
        <v>0</v>
      </c>
      <c r="I30" s="284"/>
      <c r="J30" s="287">
        <f t="shared" si="0"/>
        <v>0</v>
      </c>
      <c r="K30" s="287">
        <f t="shared" si="1"/>
        <v>0</v>
      </c>
      <c r="L30" s="284"/>
      <c r="M30" s="284"/>
      <c r="N30" s="284"/>
      <c r="O30" s="284"/>
      <c r="P30" s="284"/>
      <c r="Q30" s="284"/>
      <c r="R30" s="284"/>
      <c r="S30" s="284"/>
      <c r="T30" s="284"/>
      <c r="U30" s="284"/>
      <c r="V30" s="284"/>
      <c r="W30" s="284"/>
      <c r="X30" s="284"/>
      <c r="Y30" s="284"/>
      <c r="Z30" s="284"/>
    </row>
    <row r="31" spans="1:26" s="234" customFormat="1" ht="14.25" customHeight="1">
      <c r="A31" s="253" t="s">
        <v>118</v>
      </c>
      <c r="B31" s="254">
        <v>27</v>
      </c>
      <c r="C31" s="261">
        <f>C29-C30</f>
        <v>0</v>
      </c>
      <c r="D31" s="261">
        <f>D29-D30</f>
        <v>0</v>
      </c>
      <c r="E31" s="255" t="s">
        <v>119</v>
      </c>
      <c r="F31" s="249">
        <v>73</v>
      </c>
      <c r="G31" s="221"/>
      <c r="H31" s="256"/>
      <c r="I31" s="284"/>
      <c r="J31" s="289">
        <f t="shared" si="0"/>
        <v>0</v>
      </c>
      <c r="K31" s="287">
        <f t="shared" si="1"/>
        <v>0</v>
      </c>
      <c r="L31" s="284"/>
      <c r="M31" s="284"/>
      <c r="N31" s="284"/>
      <c r="O31" s="284"/>
      <c r="P31" s="284"/>
      <c r="Q31" s="284"/>
      <c r="R31" s="284"/>
      <c r="S31" s="284"/>
      <c r="T31" s="284"/>
      <c r="U31" s="284"/>
      <c r="V31" s="284"/>
      <c r="W31" s="284"/>
      <c r="X31" s="284"/>
      <c r="Y31" s="284"/>
      <c r="Z31" s="284"/>
    </row>
    <row r="32" spans="1:26" s="234" customFormat="1" ht="14.25" customHeight="1">
      <c r="A32" s="253" t="s">
        <v>120</v>
      </c>
      <c r="B32" s="254">
        <v>28</v>
      </c>
      <c r="C32" s="221"/>
      <c r="D32" s="221"/>
      <c r="E32" s="255" t="s">
        <v>121</v>
      </c>
      <c r="F32" s="254">
        <v>74</v>
      </c>
      <c r="G32" s="221"/>
      <c r="H32" s="256"/>
      <c r="I32" s="284"/>
      <c r="J32" s="287">
        <f t="shared" si="0"/>
        <v>0</v>
      </c>
      <c r="K32" s="287">
        <f t="shared" si="1"/>
        <v>0</v>
      </c>
      <c r="L32" s="284"/>
      <c r="M32" s="284"/>
      <c r="N32" s="284"/>
      <c r="O32" s="284"/>
      <c r="P32" s="284"/>
      <c r="Q32" s="284"/>
      <c r="R32" s="284"/>
      <c r="S32" s="284"/>
      <c r="T32" s="284"/>
      <c r="U32" s="284"/>
      <c r="V32" s="284"/>
      <c r="W32" s="284"/>
      <c r="X32" s="284"/>
      <c r="Y32" s="284"/>
      <c r="Z32" s="284"/>
    </row>
    <row r="33" spans="1:26" s="234" customFormat="1" ht="14.25" customHeight="1">
      <c r="A33" s="253" t="s">
        <v>122</v>
      </c>
      <c r="B33" s="249">
        <v>29</v>
      </c>
      <c r="C33" s="261">
        <f>C31-C32</f>
        <v>0</v>
      </c>
      <c r="D33" s="261">
        <f>D31-D32</f>
        <v>0</v>
      </c>
      <c r="E33" s="255" t="s">
        <v>123</v>
      </c>
      <c r="F33" s="249">
        <v>75</v>
      </c>
      <c r="G33" s="267"/>
      <c r="H33" s="268"/>
      <c r="I33" s="284"/>
      <c r="J33" s="287">
        <f t="shared" si="0"/>
        <v>0</v>
      </c>
      <c r="K33" s="287">
        <f t="shared" si="1"/>
        <v>0</v>
      </c>
      <c r="L33" s="284"/>
      <c r="M33" s="284"/>
      <c r="N33" s="284"/>
      <c r="O33" s="284"/>
      <c r="P33" s="284"/>
      <c r="Q33" s="284"/>
      <c r="R33" s="284"/>
      <c r="S33" s="284"/>
      <c r="T33" s="284"/>
      <c r="U33" s="284"/>
      <c r="V33" s="284"/>
      <c r="W33" s="284"/>
      <c r="X33" s="284"/>
      <c r="Y33" s="284"/>
      <c r="Z33" s="284"/>
    </row>
    <row r="34" spans="1:26" s="234" customFormat="1" ht="14.25" customHeight="1">
      <c r="A34" s="253" t="s">
        <v>124</v>
      </c>
      <c r="B34" s="254">
        <v>30</v>
      </c>
      <c r="C34" s="221"/>
      <c r="D34" s="221"/>
      <c r="E34" s="255" t="s">
        <v>125</v>
      </c>
      <c r="F34" s="254">
        <v>76</v>
      </c>
      <c r="G34" s="221"/>
      <c r="H34" s="256"/>
      <c r="I34" s="284"/>
      <c r="J34" s="287">
        <f t="shared" si="0"/>
        <v>0</v>
      </c>
      <c r="K34" s="287">
        <f t="shared" si="1"/>
        <v>0</v>
      </c>
      <c r="L34" s="284"/>
      <c r="M34" s="284"/>
      <c r="N34" s="284"/>
      <c r="O34" s="284"/>
      <c r="P34" s="284"/>
      <c r="Q34" s="284"/>
      <c r="R34" s="284"/>
      <c r="S34" s="284"/>
      <c r="T34" s="284"/>
      <c r="U34" s="284"/>
      <c r="V34" s="284"/>
      <c r="W34" s="284"/>
      <c r="X34" s="284"/>
      <c r="Y34" s="284"/>
      <c r="Z34" s="284"/>
    </row>
    <row r="35" spans="1:26" s="234" customFormat="1" ht="14.25" customHeight="1">
      <c r="A35" s="253" t="s">
        <v>126</v>
      </c>
      <c r="B35" s="249">
        <v>31</v>
      </c>
      <c r="C35" s="221"/>
      <c r="D35" s="221">
        <v>0</v>
      </c>
      <c r="E35" s="264" t="s">
        <v>127</v>
      </c>
      <c r="F35" s="249">
        <v>77</v>
      </c>
      <c r="G35" s="265">
        <f>SUM(G26:G33)</f>
        <v>0</v>
      </c>
      <c r="H35" s="265">
        <f>SUM(H26:H33)</f>
        <v>0</v>
      </c>
      <c r="I35" s="284"/>
      <c r="J35" s="287">
        <f t="shared" si="0"/>
        <v>0</v>
      </c>
      <c r="K35" s="289">
        <f t="shared" si="1"/>
        <v>0</v>
      </c>
      <c r="L35" s="284"/>
      <c r="M35" s="284"/>
      <c r="N35" s="284"/>
      <c r="O35" s="284"/>
      <c r="P35" s="284"/>
      <c r="Q35" s="284"/>
      <c r="R35" s="284"/>
      <c r="S35" s="284"/>
      <c r="T35" s="284"/>
      <c r="U35" s="284"/>
      <c r="V35" s="284"/>
      <c r="W35" s="284"/>
      <c r="X35" s="284"/>
      <c r="Y35" s="284"/>
      <c r="Z35" s="284"/>
    </row>
    <row r="36" spans="1:26" s="234" customFormat="1" ht="14.25" customHeight="1">
      <c r="A36" s="253" t="s">
        <v>128</v>
      </c>
      <c r="B36" s="254">
        <v>32</v>
      </c>
      <c r="C36" s="221">
        <v>0</v>
      </c>
      <c r="D36" s="221">
        <v>0</v>
      </c>
      <c r="E36" s="264" t="s">
        <v>129</v>
      </c>
      <c r="F36" s="254">
        <v>78</v>
      </c>
      <c r="G36" s="265">
        <f>G35+G24</f>
        <v>79508692.409999982</v>
      </c>
      <c r="H36" s="265">
        <f>H35+H24</f>
        <v>20498618.550000001</v>
      </c>
      <c r="I36" s="284"/>
      <c r="J36" s="287">
        <f t="shared" si="0"/>
        <v>0</v>
      </c>
      <c r="K36" s="289">
        <f t="shared" si="1"/>
        <v>5901.0073859999984</v>
      </c>
      <c r="L36" s="284"/>
      <c r="M36" s="284"/>
      <c r="N36" s="284"/>
      <c r="O36" s="284"/>
      <c r="P36" s="284"/>
      <c r="Q36" s="284"/>
      <c r="R36" s="284"/>
      <c r="S36" s="284"/>
      <c r="T36" s="284"/>
      <c r="U36" s="284"/>
      <c r="V36" s="284"/>
      <c r="W36" s="284"/>
      <c r="X36" s="284"/>
      <c r="Y36" s="284"/>
      <c r="Z36" s="284"/>
    </row>
    <row r="37" spans="1:26" s="234" customFormat="1" ht="14.25" customHeight="1">
      <c r="A37" s="253" t="s">
        <v>130</v>
      </c>
      <c r="B37" s="249">
        <v>33</v>
      </c>
      <c r="C37" s="221"/>
      <c r="D37" s="221">
        <v>0</v>
      </c>
      <c r="E37" s="251" t="s">
        <v>131</v>
      </c>
      <c r="F37" s="249">
        <v>79</v>
      </c>
      <c r="G37" s="221"/>
      <c r="H37" s="266"/>
      <c r="I37" s="284"/>
      <c r="J37" s="287">
        <f t="shared" si="0"/>
        <v>0</v>
      </c>
      <c r="K37" s="287">
        <f t="shared" si="1"/>
        <v>0</v>
      </c>
      <c r="L37" s="284"/>
      <c r="M37" s="284"/>
      <c r="N37" s="284"/>
      <c r="O37" s="284"/>
      <c r="P37" s="284"/>
      <c r="Q37" s="284"/>
      <c r="R37" s="284"/>
      <c r="S37" s="284"/>
      <c r="T37" s="284"/>
      <c r="U37" s="284"/>
      <c r="V37" s="284"/>
      <c r="W37" s="284"/>
      <c r="X37" s="284"/>
      <c r="Y37" s="284"/>
      <c r="Z37" s="284"/>
    </row>
    <row r="38" spans="1:26" s="234" customFormat="1" ht="14.25" customHeight="1">
      <c r="A38" s="253" t="s">
        <v>132</v>
      </c>
      <c r="B38" s="254">
        <v>34</v>
      </c>
      <c r="C38" s="221"/>
      <c r="D38" s="221">
        <v>0</v>
      </c>
      <c r="E38" s="255" t="s">
        <v>133</v>
      </c>
      <c r="F38" s="254">
        <v>80</v>
      </c>
      <c r="G38" s="265">
        <f>G39+G40+G41+G44+G45</f>
        <v>0</v>
      </c>
      <c r="H38" s="265">
        <f>H39+H40+H41+H44+H45</f>
        <v>0</v>
      </c>
      <c r="I38" s="284"/>
      <c r="J38" s="287">
        <f t="shared" si="0"/>
        <v>0</v>
      </c>
      <c r="K38" s="287">
        <f t="shared" si="1"/>
        <v>0</v>
      </c>
      <c r="L38" s="284"/>
      <c r="M38" s="284"/>
      <c r="N38" s="284"/>
      <c r="O38" s="284"/>
      <c r="P38" s="284"/>
      <c r="Q38" s="284"/>
      <c r="R38" s="284"/>
      <c r="S38" s="284"/>
      <c r="T38" s="284"/>
      <c r="U38" s="284"/>
      <c r="V38" s="284"/>
      <c r="W38" s="284"/>
      <c r="X38" s="284"/>
      <c r="Y38" s="284"/>
      <c r="Z38" s="284"/>
    </row>
    <row r="39" spans="1:26" s="234" customFormat="1" ht="14.25" customHeight="1">
      <c r="A39" s="253" t="s">
        <v>134</v>
      </c>
      <c r="B39" s="249">
        <v>35</v>
      </c>
      <c r="C39" s="221">
        <f>'[6]2017年思茂资产负债表报表'!D41</f>
        <v>0</v>
      </c>
      <c r="D39" s="221">
        <f>'[6]2017年思茂资产负债表报表'!C41</f>
        <v>0</v>
      </c>
      <c r="E39" s="255" t="s">
        <v>135</v>
      </c>
      <c r="F39" s="249">
        <v>81</v>
      </c>
      <c r="G39" s="221"/>
      <c r="H39" s="256"/>
      <c r="I39" s="284"/>
      <c r="J39" s="287">
        <f t="shared" si="0"/>
        <v>0</v>
      </c>
      <c r="K39" s="287">
        <f t="shared" si="1"/>
        <v>0</v>
      </c>
      <c r="L39" s="284"/>
      <c r="M39" s="284"/>
      <c r="N39" s="284"/>
      <c r="O39" s="284"/>
      <c r="P39" s="284"/>
      <c r="Q39" s="284"/>
      <c r="R39" s="284"/>
      <c r="S39" s="284"/>
      <c r="T39" s="284"/>
      <c r="U39" s="284"/>
      <c r="V39" s="284"/>
      <c r="W39" s="284"/>
      <c r="X39" s="284"/>
      <c r="Y39" s="284"/>
      <c r="Z39" s="284"/>
    </row>
    <row r="40" spans="1:26" s="234" customFormat="1" ht="14.25" customHeight="1">
      <c r="A40" s="253" t="s">
        <v>136</v>
      </c>
      <c r="B40" s="254">
        <v>36</v>
      </c>
      <c r="C40" s="221"/>
      <c r="D40" s="221">
        <v>0</v>
      </c>
      <c r="E40" s="255" t="s">
        <v>137</v>
      </c>
      <c r="F40" s="254">
        <v>82</v>
      </c>
      <c r="G40" s="221"/>
      <c r="H40" s="256"/>
      <c r="I40" s="284"/>
      <c r="J40" s="287">
        <f t="shared" si="0"/>
        <v>0</v>
      </c>
      <c r="K40" s="287">
        <f t="shared" si="1"/>
        <v>0</v>
      </c>
      <c r="L40" s="284"/>
      <c r="M40" s="284"/>
      <c r="N40" s="284"/>
      <c r="O40" s="284"/>
      <c r="P40" s="284"/>
      <c r="Q40" s="284"/>
      <c r="R40" s="284"/>
      <c r="S40" s="284"/>
      <c r="T40" s="284"/>
      <c r="U40" s="284"/>
      <c r="V40" s="284"/>
      <c r="W40" s="284"/>
      <c r="X40" s="284"/>
      <c r="Y40" s="284"/>
      <c r="Z40" s="284"/>
    </row>
    <row r="41" spans="1:26" s="234" customFormat="1" ht="14.25" customHeight="1">
      <c r="A41" s="253" t="s">
        <v>138</v>
      </c>
      <c r="B41" s="249">
        <v>37</v>
      </c>
      <c r="C41" s="221"/>
      <c r="D41" s="221">
        <v>0</v>
      </c>
      <c r="E41" s="255" t="s">
        <v>139</v>
      </c>
      <c r="F41" s="249">
        <v>83</v>
      </c>
      <c r="G41" s="221">
        <f>'[6]2017年思茂资产负债表报表'!D89</f>
        <v>0</v>
      </c>
      <c r="H41" s="221">
        <f>'[6]2017年思茂资产负债表报表'!C89</f>
        <v>0</v>
      </c>
      <c r="I41" s="284"/>
      <c r="J41" s="287">
        <f t="shared" si="0"/>
        <v>0</v>
      </c>
      <c r="K41" s="287">
        <f t="shared" si="1"/>
        <v>0</v>
      </c>
      <c r="L41" s="284"/>
      <c r="M41" s="284"/>
      <c r="N41" s="284"/>
      <c r="O41" s="284"/>
      <c r="P41" s="284"/>
      <c r="Q41" s="284"/>
      <c r="R41" s="284"/>
      <c r="S41" s="284"/>
      <c r="T41" s="284"/>
      <c r="U41" s="284"/>
      <c r="V41" s="284"/>
      <c r="W41" s="284"/>
      <c r="X41" s="284"/>
      <c r="Y41" s="284"/>
      <c r="Z41" s="284"/>
    </row>
    <row r="42" spans="1:26" s="234" customFormat="1" ht="14.25" customHeight="1">
      <c r="A42" s="253" t="s">
        <v>140</v>
      </c>
      <c r="B42" s="254">
        <v>38</v>
      </c>
      <c r="C42" s="221"/>
      <c r="D42" s="221">
        <v>0</v>
      </c>
      <c r="E42" s="255" t="s">
        <v>141</v>
      </c>
      <c r="F42" s="254">
        <v>84</v>
      </c>
      <c r="G42" s="221">
        <f>'[6]2017年思茂资产负债表报表'!D90</f>
        <v>0</v>
      </c>
      <c r="H42" s="221">
        <f>'[6]2017年思茂资产负债表报表'!C90</f>
        <v>0</v>
      </c>
      <c r="I42" s="284"/>
      <c r="J42" s="287">
        <f t="shared" si="0"/>
        <v>0</v>
      </c>
      <c r="K42" s="287">
        <f t="shared" si="1"/>
        <v>0</v>
      </c>
      <c r="L42" s="284"/>
      <c r="M42" s="284"/>
      <c r="N42" s="284"/>
      <c r="O42" s="284"/>
      <c r="P42" s="284"/>
      <c r="Q42" s="284"/>
      <c r="R42" s="284"/>
      <c r="S42" s="284"/>
      <c r="T42" s="284"/>
      <c r="U42" s="284"/>
      <c r="V42" s="284"/>
      <c r="W42" s="284"/>
      <c r="X42" s="284"/>
      <c r="Y42" s="284"/>
      <c r="Z42" s="284"/>
    </row>
    <row r="43" spans="1:26" s="234" customFormat="1" ht="14.25" customHeight="1">
      <c r="A43" s="253" t="s">
        <v>142</v>
      </c>
      <c r="B43" s="249">
        <v>39</v>
      </c>
      <c r="C43" s="221"/>
      <c r="D43" s="221">
        <v>0</v>
      </c>
      <c r="E43" s="255" t="s">
        <v>143</v>
      </c>
      <c r="F43" s="249">
        <v>85</v>
      </c>
      <c r="G43" s="221"/>
      <c r="H43" s="256"/>
      <c r="I43" s="284"/>
      <c r="J43" s="287">
        <f t="shared" si="0"/>
        <v>0</v>
      </c>
      <c r="K43" s="287">
        <f t="shared" si="1"/>
        <v>0</v>
      </c>
      <c r="L43" s="284"/>
      <c r="M43" s="284"/>
      <c r="N43" s="284"/>
      <c r="O43" s="284"/>
      <c r="P43" s="284"/>
      <c r="Q43" s="284"/>
      <c r="R43" s="284"/>
      <c r="S43" s="284"/>
      <c r="T43" s="284"/>
      <c r="U43" s="284"/>
      <c r="V43" s="284"/>
      <c r="W43" s="284"/>
      <c r="X43" s="284"/>
      <c r="Y43" s="284"/>
      <c r="Z43" s="284"/>
    </row>
    <row r="44" spans="1:26" s="234" customFormat="1" ht="14.25" customHeight="1">
      <c r="A44" s="253" t="s">
        <v>144</v>
      </c>
      <c r="B44" s="254">
        <v>40</v>
      </c>
      <c r="C44" s="221">
        <f>'[7]2017年蓝德资产负债表报表'!$D$46</f>
        <v>0</v>
      </c>
      <c r="D44" s="221">
        <f>'[7]2017年蓝德资产负债表报表'!$C$46</f>
        <v>0</v>
      </c>
      <c r="E44" s="255" t="s">
        <v>145</v>
      </c>
      <c r="F44" s="254">
        <v>86</v>
      </c>
      <c r="G44" s="221"/>
      <c r="H44" s="256"/>
      <c r="I44" s="284"/>
      <c r="J44" s="287">
        <f t="shared" si="0"/>
        <v>0</v>
      </c>
      <c r="K44" s="287">
        <f t="shared" si="1"/>
        <v>0</v>
      </c>
      <c r="L44" s="284"/>
      <c r="M44" s="284"/>
      <c r="N44" s="284"/>
      <c r="O44" s="284"/>
      <c r="P44" s="284"/>
      <c r="Q44" s="284"/>
      <c r="R44" s="284"/>
      <c r="S44" s="284"/>
      <c r="T44" s="284"/>
      <c r="U44" s="284"/>
      <c r="V44" s="284"/>
      <c r="W44" s="284"/>
      <c r="X44" s="284"/>
      <c r="Y44" s="284"/>
      <c r="Z44" s="284"/>
    </row>
    <row r="45" spans="1:26" s="234" customFormat="1" ht="14.25" customHeight="1">
      <c r="A45" s="253" t="s">
        <v>146</v>
      </c>
      <c r="B45" s="249">
        <v>41</v>
      </c>
      <c r="C45" s="221">
        <f>'[6]2017年思茂资产负债表报表'!D47</f>
        <v>0</v>
      </c>
      <c r="D45" s="221">
        <f>'[6]2017年思茂资产负债表报表'!C47</f>
        <v>0</v>
      </c>
      <c r="E45" s="255" t="s">
        <v>147</v>
      </c>
      <c r="F45" s="249">
        <v>87</v>
      </c>
      <c r="G45" s="221"/>
      <c r="H45" s="256"/>
      <c r="I45" s="284"/>
      <c r="J45" s="287">
        <f t="shared" si="0"/>
        <v>0</v>
      </c>
      <c r="K45" s="287">
        <f t="shared" si="1"/>
        <v>0</v>
      </c>
      <c r="L45" s="284"/>
      <c r="M45" s="284"/>
      <c r="N45" s="284"/>
      <c r="O45" s="284"/>
      <c r="P45" s="284"/>
      <c r="Q45" s="284"/>
      <c r="R45" s="284"/>
      <c r="S45" s="284"/>
      <c r="T45" s="284"/>
      <c r="U45" s="284"/>
      <c r="V45" s="284"/>
      <c r="W45" s="284"/>
      <c r="X45" s="284"/>
      <c r="Y45" s="284"/>
      <c r="Z45" s="284"/>
    </row>
    <row r="46" spans="1:26" s="234" customFormat="1" ht="14.25" customHeight="1">
      <c r="A46" s="253" t="s">
        <v>148</v>
      </c>
      <c r="B46" s="254">
        <v>42</v>
      </c>
      <c r="C46" s="258"/>
      <c r="D46" s="221">
        <v>0</v>
      </c>
      <c r="E46" s="255" t="s">
        <v>149</v>
      </c>
      <c r="F46" s="254">
        <v>88</v>
      </c>
      <c r="G46" s="221"/>
      <c r="H46" s="256"/>
      <c r="I46" s="284"/>
      <c r="J46" s="287">
        <f t="shared" si="0"/>
        <v>0</v>
      </c>
      <c r="K46" s="287">
        <f t="shared" si="1"/>
        <v>0</v>
      </c>
      <c r="L46" s="284"/>
      <c r="M46" s="284"/>
      <c r="N46" s="284"/>
      <c r="O46" s="284"/>
      <c r="P46" s="284"/>
      <c r="Q46" s="284"/>
      <c r="R46" s="284"/>
      <c r="S46" s="284"/>
      <c r="T46" s="284"/>
      <c r="U46" s="284"/>
      <c r="V46" s="284"/>
      <c r="W46" s="284"/>
      <c r="X46" s="284"/>
      <c r="Y46" s="284"/>
      <c r="Z46" s="284"/>
    </row>
    <row r="47" spans="1:26" s="234" customFormat="1" ht="14.25" customHeight="1">
      <c r="A47" s="253" t="s">
        <v>150</v>
      </c>
      <c r="B47" s="249">
        <v>43</v>
      </c>
      <c r="C47" s="221">
        <v>0</v>
      </c>
      <c r="D47" s="221">
        <v>0</v>
      </c>
      <c r="E47" s="255" t="s">
        <v>151</v>
      </c>
      <c r="F47" s="249">
        <v>89</v>
      </c>
      <c r="G47" s="221"/>
      <c r="H47" s="256"/>
      <c r="I47" s="284"/>
      <c r="J47" s="287">
        <f t="shared" si="0"/>
        <v>0</v>
      </c>
      <c r="K47" s="287">
        <f t="shared" si="1"/>
        <v>0</v>
      </c>
      <c r="L47" s="284"/>
      <c r="M47" s="284"/>
      <c r="N47" s="284"/>
      <c r="O47" s="284"/>
      <c r="P47" s="284"/>
      <c r="Q47" s="284"/>
      <c r="R47" s="284"/>
      <c r="S47" s="284"/>
      <c r="T47" s="284"/>
      <c r="U47" s="284"/>
      <c r="V47" s="284"/>
      <c r="W47" s="284"/>
      <c r="X47" s="284"/>
      <c r="Y47" s="284"/>
      <c r="Z47" s="284"/>
    </row>
    <row r="48" spans="1:26" s="234" customFormat="1" ht="14.25" customHeight="1">
      <c r="A48" s="253" t="s">
        <v>152</v>
      </c>
      <c r="B48" s="254">
        <v>44</v>
      </c>
      <c r="C48" s="221"/>
      <c r="D48" s="221"/>
      <c r="E48" s="255" t="s">
        <v>153</v>
      </c>
      <c r="F48" s="254">
        <v>90</v>
      </c>
      <c r="G48" s="221"/>
      <c r="H48" s="256"/>
      <c r="I48" s="284"/>
      <c r="J48" s="287">
        <f t="shared" si="0"/>
        <v>0</v>
      </c>
      <c r="K48" s="287">
        <f>(G48-H48)/$J$2</f>
        <v>0</v>
      </c>
      <c r="L48" s="284"/>
      <c r="M48" s="284"/>
      <c r="N48" s="284"/>
      <c r="O48" s="284"/>
      <c r="P48" s="284"/>
      <c r="Q48" s="284"/>
      <c r="R48" s="284"/>
      <c r="S48" s="284"/>
      <c r="T48" s="284"/>
      <c r="U48" s="284"/>
      <c r="V48" s="284"/>
      <c r="W48" s="284"/>
      <c r="X48" s="284"/>
      <c r="Y48" s="284"/>
      <c r="Z48" s="284"/>
    </row>
    <row r="49" spans="1:26" s="234" customFormat="1" ht="14.25" customHeight="1">
      <c r="A49" s="260" t="s">
        <v>154</v>
      </c>
      <c r="B49" s="249">
        <v>45</v>
      </c>
      <c r="C49" s="261">
        <f>SUM(C22:C28)+C33+SUM(C34:C39)+C41+C42+C43+C44+C45+C46+C47</f>
        <v>0</v>
      </c>
      <c r="D49" s="261">
        <f>SUM(D22:D28)+D33+SUM(D34:D39)+D41+D42+D43+D44+D45+D46+D47</f>
        <v>0</v>
      </c>
      <c r="E49" s="255" t="s">
        <v>155</v>
      </c>
      <c r="F49" s="249">
        <v>91</v>
      </c>
      <c r="G49" s="221"/>
      <c r="H49" s="256"/>
      <c r="I49" s="284"/>
      <c r="J49" s="289">
        <f t="shared" si="0"/>
        <v>0</v>
      </c>
      <c r="K49" s="287">
        <f>(G49-H49)/$J$2</f>
        <v>0</v>
      </c>
      <c r="L49" s="284"/>
      <c r="M49" s="284"/>
      <c r="N49" s="284"/>
      <c r="O49" s="284"/>
      <c r="P49" s="284"/>
      <c r="Q49" s="284"/>
      <c r="R49" s="284"/>
      <c r="S49" s="284"/>
      <c r="T49" s="284"/>
      <c r="U49" s="284"/>
      <c r="V49" s="284"/>
      <c r="W49" s="284"/>
      <c r="X49" s="284"/>
      <c r="Y49" s="284"/>
      <c r="Z49" s="284"/>
    </row>
    <row r="50" spans="1:26" s="234" customFormat="1" ht="14.25" customHeight="1">
      <c r="A50" s="260"/>
      <c r="B50" s="254"/>
      <c r="C50" s="221"/>
      <c r="D50" s="221"/>
      <c r="E50" s="255" t="s">
        <v>156</v>
      </c>
      <c r="F50" s="254">
        <v>92</v>
      </c>
      <c r="G50" s="221"/>
      <c r="H50" s="256"/>
      <c r="I50" s="284"/>
      <c r="J50" s="287">
        <f t="shared" si="0"/>
        <v>0</v>
      </c>
      <c r="K50" s="287">
        <f t="shared" si="1"/>
        <v>0</v>
      </c>
      <c r="L50" s="284"/>
      <c r="M50" s="284"/>
      <c r="N50" s="284"/>
      <c r="O50" s="284"/>
      <c r="P50" s="284"/>
      <c r="Q50" s="284"/>
      <c r="R50" s="284"/>
      <c r="S50" s="284"/>
      <c r="T50" s="284"/>
      <c r="U50" s="284"/>
      <c r="V50" s="284"/>
      <c r="W50" s="284"/>
      <c r="X50" s="284"/>
      <c r="Y50" s="284"/>
      <c r="Z50" s="284"/>
    </row>
    <row r="51" spans="1:26" s="234" customFormat="1" ht="14.25" customHeight="1">
      <c r="A51" s="260"/>
      <c r="B51" s="254"/>
      <c r="C51" s="221"/>
      <c r="D51" s="221"/>
      <c r="E51" s="255" t="s">
        <v>157</v>
      </c>
      <c r="F51" s="249">
        <v>93</v>
      </c>
      <c r="G51" s="221">
        <v>-1574892.8199999996</v>
      </c>
      <c r="H51" s="221">
        <v>-271426.94</v>
      </c>
      <c r="I51" s="288"/>
      <c r="J51" s="287">
        <f t="shared" si="0"/>
        <v>0</v>
      </c>
      <c r="K51" s="287">
        <f t="shared" si="1"/>
        <v>-130.34658799999997</v>
      </c>
      <c r="L51" s="284"/>
      <c r="M51" s="284"/>
      <c r="N51" s="284"/>
      <c r="O51" s="284"/>
      <c r="P51" s="284"/>
      <c r="Q51" s="284"/>
      <c r="R51" s="284"/>
      <c r="S51" s="284"/>
      <c r="T51" s="284"/>
      <c r="U51" s="284"/>
      <c r="V51" s="284"/>
      <c r="W51" s="284"/>
      <c r="X51" s="284"/>
      <c r="Y51" s="284"/>
      <c r="Z51" s="284"/>
    </row>
    <row r="52" spans="1:26" s="234" customFormat="1" ht="14.25" customHeight="1">
      <c r="A52" s="260"/>
      <c r="B52" s="254"/>
      <c r="C52" s="221"/>
      <c r="D52" s="221"/>
      <c r="E52" s="255" t="s">
        <v>158</v>
      </c>
      <c r="F52" s="254">
        <v>94</v>
      </c>
      <c r="G52" s="221"/>
      <c r="H52" s="266"/>
      <c r="I52" s="284"/>
      <c r="J52" s="287">
        <f t="shared" si="0"/>
        <v>0</v>
      </c>
      <c r="K52" s="287">
        <f t="shared" si="1"/>
        <v>0</v>
      </c>
      <c r="L52" s="284"/>
      <c r="M52" s="284"/>
      <c r="N52" s="284"/>
      <c r="O52" s="284"/>
      <c r="P52" s="284"/>
      <c r="Q52" s="284"/>
      <c r="R52" s="284"/>
      <c r="S52" s="284"/>
      <c r="T52" s="284"/>
      <c r="U52" s="284"/>
      <c r="V52" s="284"/>
      <c r="W52" s="284"/>
      <c r="X52" s="284"/>
      <c r="Y52" s="284"/>
      <c r="Z52" s="284"/>
    </row>
    <row r="53" spans="1:26" s="234" customFormat="1" ht="14.25" customHeight="1">
      <c r="A53" s="269"/>
      <c r="B53" s="249"/>
      <c r="C53" s="221"/>
      <c r="D53" s="221"/>
      <c r="E53" s="255" t="s">
        <v>159</v>
      </c>
      <c r="F53" s="249">
        <v>95</v>
      </c>
      <c r="G53" s="221"/>
      <c r="H53" s="266"/>
      <c r="I53" s="284"/>
      <c r="J53" s="287">
        <f t="shared" si="0"/>
        <v>0</v>
      </c>
      <c r="K53" s="287">
        <f t="shared" si="1"/>
        <v>0</v>
      </c>
      <c r="L53" s="284"/>
      <c r="M53" s="284"/>
      <c r="N53" s="284"/>
      <c r="O53" s="284"/>
      <c r="P53" s="284"/>
      <c r="Q53" s="284"/>
      <c r="R53" s="284"/>
      <c r="S53" s="284"/>
      <c r="T53" s="284"/>
      <c r="U53" s="284"/>
      <c r="V53" s="284"/>
      <c r="W53" s="284"/>
      <c r="X53" s="284"/>
      <c r="Y53" s="284"/>
      <c r="Z53" s="284"/>
    </row>
    <row r="54" spans="1:26" s="235" customFormat="1" ht="14.25" customHeight="1">
      <c r="A54" s="270"/>
      <c r="B54" s="254"/>
      <c r="C54" s="221"/>
      <c r="D54" s="221"/>
      <c r="E54" s="271" t="s">
        <v>160</v>
      </c>
      <c r="F54" s="254">
        <v>96</v>
      </c>
      <c r="G54" s="265">
        <f>G38+G46-G47+G48+G49+G50+G51+G53</f>
        <v>-1574892.8199999996</v>
      </c>
      <c r="H54" s="265">
        <f>H38+H46-H47+H48+H49+H50+H51+H53</f>
        <v>-271426.94</v>
      </c>
      <c r="I54" s="291"/>
      <c r="J54" s="287">
        <f t="shared" si="0"/>
        <v>0</v>
      </c>
      <c r="K54" s="289">
        <f t="shared" si="1"/>
        <v>-130.34658799999997</v>
      </c>
      <c r="L54" s="291"/>
      <c r="M54" s="291"/>
      <c r="N54" s="291"/>
      <c r="O54" s="291"/>
      <c r="P54" s="291"/>
      <c r="Q54" s="291"/>
      <c r="R54" s="291"/>
      <c r="S54" s="291"/>
      <c r="T54" s="291"/>
      <c r="U54" s="291"/>
      <c r="V54" s="291"/>
      <c r="W54" s="291"/>
      <c r="X54" s="291"/>
      <c r="Y54" s="291"/>
      <c r="Z54" s="291"/>
    </row>
    <row r="55" spans="1:26" s="235" customFormat="1" ht="14.25" customHeight="1">
      <c r="A55" s="269"/>
      <c r="B55" s="249"/>
      <c r="C55" s="221"/>
      <c r="D55" s="221"/>
      <c r="E55" s="255" t="s">
        <v>161</v>
      </c>
      <c r="F55" s="249">
        <v>97</v>
      </c>
      <c r="G55" s="258"/>
      <c r="H55" s="256"/>
      <c r="I55" s="291"/>
      <c r="J55" s="287">
        <f t="shared" si="0"/>
        <v>0</v>
      </c>
      <c r="K55" s="287">
        <f t="shared" si="1"/>
        <v>0</v>
      </c>
      <c r="L55" s="291"/>
      <c r="M55" s="291"/>
      <c r="N55" s="291"/>
      <c r="O55" s="291"/>
      <c r="P55" s="291"/>
      <c r="Q55" s="291"/>
      <c r="R55" s="291"/>
      <c r="S55" s="291"/>
      <c r="T55" s="291"/>
      <c r="U55" s="291"/>
      <c r="V55" s="291"/>
      <c r="W55" s="291"/>
      <c r="X55" s="291"/>
      <c r="Y55" s="291"/>
      <c r="Z55" s="291"/>
    </row>
    <row r="56" spans="1:26" s="234" customFormat="1" ht="14.25" customHeight="1">
      <c r="A56" s="260"/>
      <c r="B56" s="254"/>
      <c r="C56" s="221"/>
      <c r="D56" s="221"/>
      <c r="E56" s="271" t="s">
        <v>162</v>
      </c>
      <c r="F56" s="254">
        <v>98</v>
      </c>
      <c r="G56" s="265">
        <f>G54+G55</f>
        <v>-1574892.8199999996</v>
      </c>
      <c r="H56" s="265">
        <f>H54+H55</f>
        <v>-271426.94</v>
      </c>
      <c r="I56" s="284"/>
      <c r="J56" s="287">
        <f t="shared" si="0"/>
        <v>0</v>
      </c>
      <c r="K56" s="289">
        <f t="shared" si="1"/>
        <v>-130.34658799999997</v>
      </c>
      <c r="L56" s="284"/>
      <c r="M56" s="284"/>
      <c r="N56" s="284"/>
      <c r="O56" s="284"/>
      <c r="P56" s="284"/>
      <c r="Q56" s="284"/>
      <c r="R56" s="284"/>
      <c r="S56" s="284"/>
      <c r="T56" s="284"/>
      <c r="U56" s="284"/>
      <c r="V56" s="284"/>
      <c r="W56" s="284"/>
      <c r="X56" s="284"/>
      <c r="Y56" s="284"/>
      <c r="Z56" s="284"/>
    </row>
    <row r="57" spans="1:26" s="234" customFormat="1" ht="14.25" customHeight="1">
      <c r="A57" s="269"/>
      <c r="B57" s="249"/>
      <c r="C57" s="221"/>
      <c r="D57" s="221"/>
      <c r="E57" s="257" t="s">
        <v>163</v>
      </c>
      <c r="F57" s="249">
        <v>99</v>
      </c>
      <c r="G57" s="221"/>
      <c r="H57" s="266"/>
      <c r="I57" s="284"/>
      <c r="J57" s="287">
        <f t="shared" si="0"/>
        <v>0</v>
      </c>
      <c r="K57" s="287">
        <f t="shared" si="1"/>
        <v>0</v>
      </c>
      <c r="L57" s="284"/>
      <c r="M57" s="284"/>
      <c r="N57" s="284"/>
      <c r="O57" s="284"/>
      <c r="P57" s="284"/>
      <c r="Q57" s="284"/>
      <c r="R57" s="284"/>
      <c r="S57" s="284"/>
      <c r="T57" s="284"/>
      <c r="U57" s="284"/>
      <c r="V57" s="284"/>
      <c r="W57" s="284"/>
      <c r="X57" s="284"/>
      <c r="Y57" s="284"/>
      <c r="Z57" s="284"/>
    </row>
    <row r="58" spans="1:26" s="234" customFormat="1" ht="14.25" customHeight="1">
      <c r="A58" s="260"/>
      <c r="B58" s="254"/>
      <c r="C58" s="221"/>
      <c r="D58" s="221"/>
      <c r="E58" s="271" t="s">
        <v>164</v>
      </c>
      <c r="F58" s="254">
        <v>100</v>
      </c>
      <c r="G58" s="265">
        <f>G56-G57</f>
        <v>-1574892.8199999996</v>
      </c>
      <c r="H58" s="265">
        <f>H56-H57</f>
        <v>-271426.94</v>
      </c>
      <c r="I58" s="284"/>
      <c r="J58" s="287">
        <f t="shared" si="0"/>
        <v>0</v>
      </c>
      <c r="K58" s="289">
        <f t="shared" si="1"/>
        <v>-130.34658799999997</v>
      </c>
      <c r="L58" s="284"/>
      <c r="M58" s="284"/>
      <c r="N58" s="284"/>
      <c r="O58" s="284"/>
      <c r="P58" s="284"/>
      <c r="Q58" s="284"/>
      <c r="R58" s="284"/>
      <c r="S58" s="284"/>
      <c r="T58" s="284"/>
      <c r="U58" s="284"/>
      <c r="V58" s="284"/>
      <c r="W58" s="284"/>
      <c r="X58" s="284"/>
      <c r="Y58" s="284"/>
      <c r="Z58" s="284"/>
    </row>
    <row r="59" spans="1:26" s="234" customFormat="1" ht="14.25" customHeight="1">
      <c r="A59" s="272" t="s">
        <v>165</v>
      </c>
      <c r="B59" s="273">
        <v>46</v>
      </c>
      <c r="C59" s="274">
        <f>C49+C20</f>
        <v>77933799.590000004</v>
      </c>
      <c r="D59" s="274">
        <f>D49+D20</f>
        <v>20227191.610000003</v>
      </c>
      <c r="E59" s="275" t="s">
        <v>166</v>
      </c>
      <c r="F59" s="276">
        <v>101</v>
      </c>
      <c r="G59" s="277">
        <f>G58+G36</f>
        <v>77933799.589999989</v>
      </c>
      <c r="H59" s="277">
        <f>H58+H36</f>
        <v>20227191.609999999</v>
      </c>
      <c r="I59" s="284"/>
      <c r="J59" s="289">
        <f t="shared" si="0"/>
        <v>5770.6607980000008</v>
      </c>
      <c r="K59" s="289">
        <f t="shared" si="1"/>
        <v>5770.660797999999</v>
      </c>
      <c r="L59" s="284"/>
      <c r="M59" s="284"/>
      <c r="N59" s="284"/>
      <c r="O59" s="284"/>
      <c r="P59" s="284"/>
      <c r="Q59" s="284"/>
      <c r="R59" s="284"/>
      <c r="S59" s="284"/>
      <c r="T59" s="284"/>
      <c r="U59" s="284"/>
      <c r="V59" s="284"/>
      <c r="W59" s="284"/>
      <c r="X59" s="284"/>
      <c r="Y59" s="284"/>
      <c r="Z59" s="284"/>
    </row>
    <row r="60" spans="1:26" s="234" customFormat="1" ht="21.75" customHeight="1">
      <c r="A60" s="278" t="s">
        <v>167</v>
      </c>
      <c r="B60" s="278" t="s">
        <v>168</v>
      </c>
      <c r="C60" s="279"/>
      <c r="D60" s="278" t="s">
        <v>169</v>
      </c>
      <c r="E60" s="278" t="s">
        <v>167</v>
      </c>
      <c r="F60" s="278" t="s">
        <v>168</v>
      </c>
      <c r="G60" s="279"/>
      <c r="H60" s="278" t="s">
        <v>169</v>
      </c>
      <c r="I60" s="284"/>
      <c r="J60" s="284"/>
      <c r="K60" s="284"/>
      <c r="L60" s="284"/>
      <c r="M60" s="284"/>
      <c r="N60" s="284"/>
      <c r="O60" s="284"/>
      <c r="P60" s="284"/>
      <c r="Q60" s="284"/>
      <c r="R60" s="284"/>
      <c r="S60" s="284"/>
      <c r="T60" s="284"/>
      <c r="U60" s="284"/>
      <c r="V60" s="284"/>
      <c r="W60" s="284"/>
      <c r="X60" s="284"/>
      <c r="Y60" s="284"/>
      <c r="Z60" s="284"/>
    </row>
    <row r="61" spans="1:26" s="234" customFormat="1" ht="16.5" customHeight="1">
      <c r="C61" s="280"/>
      <c r="I61" s="284"/>
      <c r="J61" s="284"/>
      <c r="K61" s="284"/>
      <c r="L61" s="284"/>
      <c r="M61" s="284"/>
      <c r="N61" s="284"/>
      <c r="O61" s="284"/>
      <c r="P61" s="284"/>
      <c r="Q61" s="284"/>
      <c r="R61" s="284"/>
      <c r="S61" s="284"/>
      <c r="T61" s="284"/>
      <c r="U61" s="284"/>
      <c r="V61" s="284"/>
      <c r="W61" s="284"/>
      <c r="X61" s="284"/>
      <c r="Y61" s="284"/>
      <c r="Z61" s="284"/>
    </row>
    <row r="62" spans="1:26" s="234" customFormat="1" ht="16.5" customHeight="1">
      <c r="A62" s="159" t="s">
        <v>170</v>
      </c>
      <c r="B62" s="235"/>
      <c r="C62" s="235"/>
      <c r="D62" s="235"/>
      <c r="I62" s="284"/>
      <c r="J62" s="314">
        <f>G51-H51</f>
        <v>-1303465.8799999997</v>
      </c>
      <c r="K62" s="288">
        <f>J62-利润表!C45</f>
        <v>0</v>
      </c>
      <c r="L62" s="284"/>
      <c r="M62" s="284"/>
      <c r="N62" s="284"/>
      <c r="O62" s="284"/>
      <c r="P62" s="284"/>
      <c r="Q62" s="284"/>
      <c r="R62" s="284"/>
      <c r="S62" s="284"/>
      <c r="T62" s="284"/>
      <c r="U62" s="284"/>
      <c r="V62" s="284"/>
      <c r="W62" s="284"/>
      <c r="X62" s="284"/>
      <c r="Y62" s="284"/>
      <c r="Z62" s="284"/>
    </row>
    <row r="63" spans="1:26" s="234" customFormat="1" ht="16.5" customHeight="1">
      <c r="A63" s="159" t="s">
        <v>171</v>
      </c>
      <c r="B63" s="235"/>
      <c r="C63" s="235"/>
      <c r="D63" s="235"/>
      <c r="I63" s="288"/>
      <c r="J63" s="284"/>
      <c r="K63" s="284"/>
      <c r="L63" s="284"/>
      <c r="M63" s="284"/>
      <c r="N63" s="284"/>
      <c r="O63" s="284"/>
      <c r="P63" s="284"/>
      <c r="Q63" s="284"/>
      <c r="R63" s="284"/>
      <c r="S63" s="284"/>
      <c r="T63" s="284"/>
      <c r="U63" s="284"/>
      <c r="V63" s="284"/>
      <c r="W63" s="284"/>
      <c r="X63" s="284"/>
      <c r="Y63" s="284"/>
      <c r="Z63" s="284"/>
    </row>
    <row r="64" spans="1:26" s="234" customFormat="1" ht="16.5" customHeight="1">
      <c r="A64" s="159" t="s">
        <v>172</v>
      </c>
      <c r="E64" s="174" t="s">
        <v>173</v>
      </c>
      <c r="F64" s="174"/>
      <c r="G64" s="281">
        <f>G59-C59</f>
        <v>0</v>
      </c>
      <c r="H64" s="281">
        <f>H59-D59</f>
        <v>0</v>
      </c>
      <c r="I64" s="284"/>
      <c r="J64" s="284"/>
      <c r="K64" s="284"/>
      <c r="L64" s="284"/>
      <c r="M64" s="284"/>
      <c r="N64" s="284"/>
      <c r="O64" s="284"/>
      <c r="P64" s="284"/>
      <c r="Q64" s="284"/>
      <c r="R64" s="284"/>
      <c r="S64" s="284"/>
      <c r="T64" s="284"/>
      <c r="U64" s="284"/>
      <c r="V64" s="284"/>
      <c r="W64" s="284"/>
      <c r="X64" s="284"/>
      <c r="Y64" s="284"/>
      <c r="Z64" s="284"/>
    </row>
    <row r="65" spans="3:26" s="234" customFormat="1" ht="16.5" customHeight="1">
      <c r="E65" s="174" t="s">
        <v>174</v>
      </c>
      <c r="F65" s="174"/>
      <c r="G65" s="281">
        <f>G51-所有者权益变动表!G38</f>
        <v>0</v>
      </c>
      <c r="H65" s="281">
        <f>H51-所有者权益变动表!G7</f>
        <v>0</v>
      </c>
      <c r="I65" s="284"/>
      <c r="J65" s="284"/>
      <c r="K65" s="284"/>
      <c r="L65" s="284"/>
      <c r="M65" s="284"/>
      <c r="N65" s="284"/>
      <c r="O65" s="284"/>
      <c r="P65" s="284"/>
      <c r="Q65" s="284"/>
      <c r="R65" s="284"/>
      <c r="S65" s="284"/>
      <c r="T65" s="284"/>
      <c r="U65" s="284"/>
      <c r="V65" s="284"/>
      <c r="W65" s="284"/>
      <c r="X65" s="284"/>
      <c r="Y65" s="284"/>
      <c r="Z65" s="284"/>
    </row>
    <row r="66" spans="3:26" s="234" customFormat="1" ht="16.5" customHeight="1">
      <c r="E66" s="174" t="s">
        <v>175</v>
      </c>
      <c r="F66" s="174"/>
      <c r="G66" s="281">
        <f>G58-所有者权益变动表!J38</f>
        <v>0</v>
      </c>
      <c r="H66" s="281">
        <f>H58-所有者权益变动表!J7</f>
        <v>0</v>
      </c>
      <c r="I66" s="284"/>
      <c r="J66" s="284"/>
      <c r="K66" s="284"/>
      <c r="L66" s="284"/>
      <c r="M66" s="284"/>
      <c r="N66" s="284"/>
      <c r="O66" s="284"/>
      <c r="P66" s="284"/>
      <c r="Q66" s="284"/>
      <c r="R66" s="284"/>
      <c r="S66" s="284"/>
      <c r="T66" s="284"/>
      <c r="U66" s="284"/>
      <c r="V66" s="284"/>
      <c r="W66" s="284"/>
      <c r="X66" s="284"/>
      <c r="Y66" s="284"/>
      <c r="Z66" s="284"/>
    </row>
    <row r="67" spans="3:26" s="234" customFormat="1" ht="16.5" customHeight="1">
      <c r="C67" s="280"/>
      <c r="I67" s="284"/>
      <c r="J67" s="284"/>
      <c r="K67" s="284"/>
      <c r="L67" s="284"/>
      <c r="M67" s="284"/>
      <c r="N67" s="284"/>
      <c r="O67" s="284"/>
      <c r="P67" s="284"/>
      <c r="Q67" s="284"/>
      <c r="R67" s="284"/>
      <c r="S67" s="284"/>
      <c r="T67" s="284"/>
      <c r="U67" s="284"/>
      <c r="V67" s="284"/>
      <c r="W67" s="284"/>
      <c r="X67" s="284"/>
      <c r="Y67" s="284"/>
      <c r="Z67" s="284"/>
    </row>
    <row r="68" spans="3:26" s="234" customFormat="1" ht="16.5" customHeight="1">
      <c r="I68" s="284"/>
      <c r="J68" s="284"/>
      <c r="K68" s="284"/>
      <c r="L68" s="284"/>
      <c r="M68" s="284"/>
      <c r="N68" s="284"/>
      <c r="O68" s="284"/>
      <c r="P68" s="284"/>
      <c r="Q68" s="284"/>
      <c r="R68" s="284"/>
      <c r="S68" s="284"/>
      <c r="T68" s="284"/>
      <c r="U68" s="284"/>
      <c r="V68" s="284"/>
      <c r="W68" s="284"/>
      <c r="X68" s="284"/>
      <c r="Y68" s="284"/>
      <c r="Z68" s="284"/>
    </row>
    <row r="69" spans="3:26" s="234" customFormat="1" ht="16.5" customHeight="1">
      <c r="I69" s="284"/>
      <c r="J69" s="284"/>
      <c r="K69" s="284"/>
      <c r="L69" s="284"/>
      <c r="M69" s="284"/>
      <c r="N69" s="284"/>
      <c r="O69" s="284"/>
      <c r="P69" s="284"/>
      <c r="Q69" s="284"/>
      <c r="R69" s="284"/>
      <c r="S69" s="284"/>
      <c r="T69" s="284"/>
      <c r="U69" s="284"/>
      <c r="V69" s="284"/>
      <c r="W69" s="284"/>
      <c r="X69" s="284"/>
      <c r="Y69" s="284"/>
      <c r="Z69" s="284"/>
    </row>
    <row r="70" spans="3:26" s="234" customFormat="1" ht="16.5" customHeight="1">
      <c r="G70" s="280"/>
      <c r="I70" s="284"/>
      <c r="J70" s="284"/>
      <c r="K70" s="284"/>
      <c r="L70" s="284"/>
      <c r="M70" s="284"/>
      <c r="N70" s="284"/>
      <c r="O70" s="284"/>
      <c r="P70" s="284"/>
      <c r="Q70" s="284"/>
      <c r="R70" s="284"/>
      <c r="S70" s="284"/>
      <c r="T70" s="284"/>
      <c r="U70" s="284"/>
      <c r="V70" s="284"/>
      <c r="W70" s="284"/>
      <c r="X70" s="284"/>
      <c r="Y70" s="284"/>
      <c r="Z70" s="284"/>
    </row>
    <row r="71" spans="3:26" s="234" customFormat="1" ht="16.5" customHeight="1">
      <c r="I71" s="284"/>
      <c r="J71" s="284"/>
      <c r="K71" s="284"/>
      <c r="L71" s="284"/>
      <c r="M71" s="284"/>
      <c r="N71" s="284"/>
      <c r="O71" s="284"/>
      <c r="P71" s="284"/>
      <c r="Q71" s="284"/>
      <c r="R71" s="284"/>
      <c r="S71" s="284"/>
      <c r="T71" s="284"/>
      <c r="U71" s="284"/>
      <c r="V71" s="284"/>
      <c r="W71" s="284"/>
      <c r="X71" s="284"/>
      <c r="Y71" s="284"/>
      <c r="Z71" s="284"/>
    </row>
    <row r="72" spans="3:26" s="234" customFormat="1" ht="16.5" customHeight="1">
      <c r="I72" s="284"/>
      <c r="J72" s="284"/>
      <c r="K72" s="284"/>
      <c r="L72" s="284"/>
      <c r="M72" s="284"/>
      <c r="N72" s="284"/>
      <c r="O72" s="284"/>
      <c r="P72" s="284"/>
      <c r="Q72" s="284"/>
      <c r="R72" s="284"/>
      <c r="S72" s="284"/>
      <c r="T72" s="284"/>
      <c r="U72" s="284"/>
      <c r="V72" s="284"/>
      <c r="W72" s="284"/>
      <c r="X72" s="284"/>
      <c r="Y72" s="284"/>
      <c r="Z72" s="284"/>
    </row>
    <row r="73" spans="3:26" s="234" customFormat="1" ht="16.5" customHeight="1">
      <c r="I73" s="284"/>
      <c r="J73" s="284"/>
      <c r="K73" s="284"/>
      <c r="L73" s="284"/>
      <c r="M73" s="284"/>
      <c r="N73" s="284"/>
      <c r="O73" s="284"/>
      <c r="P73" s="284"/>
      <c r="Q73" s="284"/>
      <c r="R73" s="284"/>
      <c r="S73" s="284"/>
      <c r="T73" s="284"/>
      <c r="U73" s="284"/>
      <c r="V73" s="284"/>
      <c r="W73" s="284"/>
      <c r="X73" s="284"/>
      <c r="Y73" s="284"/>
      <c r="Z73" s="284"/>
    </row>
    <row r="74" spans="3:26" s="234" customFormat="1" ht="16.5" customHeight="1">
      <c r="I74" s="284"/>
      <c r="J74" s="284"/>
      <c r="K74" s="284"/>
      <c r="L74" s="284"/>
      <c r="M74" s="284"/>
      <c r="N74" s="284"/>
      <c r="O74" s="284"/>
      <c r="P74" s="284"/>
      <c r="Q74" s="284"/>
      <c r="R74" s="284"/>
      <c r="S74" s="284"/>
      <c r="T74" s="284"/>
      <c r="U74" s="284"/>
      <c r="V74" s="284"/>
      <c r="W74" s="284"/>
      <c r="X74" s="284"/>
      <c r="Y74" s="284"/>
      <c r="Z74" s="284"/>
    </row>
    <row r="75" spans="3:26" s="234" customFormat="1" ht="16.5" customHeight="1">
      <c r="I75" s="284"/>
      <c r="J75" s="284"/>
      <c r="K75" s="284"/>
      <c r="L75" s="284"/>
      <c r="M75" s="284"/>
      <c r="N75" s="284"/>
      <c r="O75" s="284"/>
      <c r="P75" s="284"/>
      <c r="Q75" s="284"/>
      <c r="R75" s="284"/>
      <c r="S75" s="284"/>
      <c r="T75" s="284"/>
      <c r="U75" s="284"/>
      <c r="V75" s="284"/>
      <c r="W75" s="284"/>
      <c r="X75" s="284"/>
      <c r="Y75" s="284"/>
      <c r="Z75" s="284"/>
    </row>
    <row r="76" spans="3:26" s="234" customFormat="1" ht="16.5" customHeight="1">
      <c r="I76" s="284"/>
      <c r="J76" s="284"/>
      <c r="K76" s="284"/>
      <c r="L76" s="284"/>
      <c r="M76" s="284"/>
      <c r="N76" s="284"/>
      <c r="O76" s="284"/>
      <c r="P76" s="284"/>
      <c r="Q76" s="284"/>
      <c r="R76" s="284"/>
      <c r="S76" s="284"/>
      <c r="T76" s="284"/>
      <c r="U76" s="284"/>
      <c r="V76" s="284"/>
      <c r="W76" s="284"/>
      <c r="X76" s="284"/>
      <c r="Y76" s="284"/>
      <c r="Z76" s="284"/>
    </row>
    <row r="77" spans="3:26" s="234" customFormat="1" ht="16.5" customHeight="1">
      <c r="I77" s="284"/>
      <c r="J77" s="284"/>
      <c r="K77" s="284"/>
      <c r="L77" s="284"/>
      <c r="M77" s="284"/>
      <c r="N77" s="284"/>
      <c r="O77" s="284"/>
      <c r="P77" s="284"/>
      <c r="Q77" s="284"/>
      <c r="R77" s="284"/>
      <c r="S77" s="284"/>
      <c r="T77" s="284"/>
      <c r="U77" s="284"/>
      <c r="V77" s="284"/>
      <c r="W77" s="284"/>
      <c r="X77" s="284"/>
      <c r="Y77" s="284"/>
      <c r="Z77" s="284"/>
    </row>
    <row r="78" spans="3:26" s="234" customFormat="1" ht="16.5" customHeight="1">
      <c r="I78" s="284"/>
      <c r="J78" s="284"/>
      <c r="K78" s="284"/>
      <c r="L78" s="284"/>
      <c r="M78" s="284"/>
      <c r="N78" s="284"/>
      <c r="O78" s="284"/>
      <c r="P78" s="284"/>
      <c r="Q78" s="284"/>
      <c r="R78" s="284"/>
      <c r="S78" s="284"/>
      <c r="T78" s="284"/>
      <c r="U78" s="284"/>
      <c r="V78" s="284"/>
      <c r="W78" s="284"/>
      <c r="X78" s="284"/>
      <c r="Y78" s="284"/>
      <c r="Z78" s="284"/>
    </row>
    <row r="79" spans="3:26" s="234" customFormat="1" ht="16.5" customHeight="1">
      <c r="I79" s="284"/>
      <c r="J79" s="284"/>
      <c r="K79" s="284"/>
      <c r="L79" s="284"/>
      <c r="M79" s="284"/>
      <c r="N79" s="284"/>
      <c r="O79" s="284"/>
      <c r="P79" s="284"/>
      <c r="Q79" s="284"/>
      <c r="R79" s="284"/>
      <c r="S79" s="284"/>
      <c r="T79" s="284"/>
      <c r="U79" s="284"/>
      <c r="V79" s="284"/>
      <c r="W79" s="284"/>
      <c r="X79" s="284"/>
      <c r="Y79" s="284"/>
      <c r="Z79" s="284"/>
    </row>
    <row r="80" spans="3:26" s="234" customFormat="1" ht="12">
      <c r="I80" s="284"/>
      <c r="J80" s="284"/>
      <c r="K80" s="284"/>
      <c r="L80" s="284"/>
      <c r="M80" s="284"/>
      <c r="N80" s="284"/>
      <c r="O80" s="284"/>
      <c r="P80" s="284"/>
      <c r="Q80" s="284"/>
      <c r="R80" s="284"/>
      <c r="S80" s="284"/>
      <c r="T80" s="284"/>
      <c r="U80" s="284"/>
      <c r="V80" s="284"/>
      <c r="W80" s="284"/>
      <c r="X80" s="284"/>
      <c r="Y80" s="284"/>
      <c r="Z80" s="284"/>
    </row>
    <row r="81" spans="1:26" s="234" customFormat="1" ht="12">
      <c r="I81" s="284"/>
      <c r="J81" s="284"/>
      <c r="K81" s="284"/>
      <c r="L81" s="284"/>
      <c r="M81" s="284"/>
      <c r="N81" s="284"/>
      <c r="O81" s="284"/>
      <c r="P81" s="284"/>
      <c r="Q81" s="284"/>
      <c r="R81" s="284"/>
      <c r="S81" s="284"/>
      <c r="T81" s="284"/>
      <c r="U81" s="284"/>
      <c r="V81" s="284"/>
      <c r="W81" s="284"/>
      <c r="X81" s="284"/>
      <c r="Y81" s="284"/>
      <c r="Z81" s="284"/>
    </row>
    <row r="82" spans="1:26" s="234" customFormat="1" ht="12">
      <c r="I82" s="284"/>
      <c r="J82" s="284"/>
      <c r="K82" s="284"/>
      <c r="L82" s="284"/>
      <c r="M82" s="284"/>
      <c r="N82" s="284"/>
      <c r="O82" s="284"/>
      <c r="P82" s="284"/>
      <c r="Q82" s="284"/>
      <c r="R82" s="284"/>
      <c r="S82" s="284"/>
      <c r="T82" s="284"/>
      <c r="U82" s="284"/>
      <c r="V82" s="284"/>
      <c r="W82" s="284"/>
      <c r="X82" s="284"/>
      <c r="Y82" s="284"/>
      <c r="Z82" s="284"/>
    </row>
    <row r="83" spans="1:26" s="234" customFormat="1" ht="12">
      <c r="I83" s="284"/>
      <c r="J83" s="284"/>
      <c r="K83" s="284"/>
      <c r="L83" s="284"/>
      <c r="M83" s="284"/>
      <c r="N83" s="284"/>
      <c r="O83" s="284"/>
      <c r="P83" s="284"/>
      <c r="Q83" s="284"/>
      <c r="R83" s="284"/>
      <c r="S83" s="284"/>
      <c r="T83" s="284"/>
      <c r="U83" s="284"/>
      <c r="V83" s="284"/>
      <c r="W83" s="284"/>
      <c r="X83" s="284"/>
      <c r="Y83" s="284"/>
      <c r="Z83" s="284"/>
    </row>
    <row r="84" spans="1:26" s="234" customFormat="1" ht="12">
      <c r="I84" s="284"/>
      <c r="J84" s="284"/>
      <c r="K84" s="284"/>
      <c r="L84" s="284"/>
      <c r="M84" s="284"/>
      <c r="N84" s="284"/>
      <c r="O84" s="284"/>
      <c r="P84" s="284"/>
      <c r="Q84" s="284"/>
      <c r="R84" s="284"/>
      <c r="S84" s="284"/>
      <c r="T84" s="284"/>
      <c r="U84" s="284"/>
      <c r="V84" s="284"/>
      <c r="W84" s="284"/>
      <c r="X84" s="284"/>
      <c r="Y84" s="284"/>
      <c r="Z84" s="284"/>
    </row>
    <row r="85" spans="1:26" s="234" customFormat="1" ht="12">
      <c r="I85" s="284"/>
      <c r="J85" s="284"/>
      <c r="K85" s="284"/>
      <c r="L85" s="284"/>
      <c r="M85" s="284"/>
      <c r="N85" s="284"/>
      <c r="O85" s="284"/>
      <c r="P85" s="284"/>
      <c r="Q85" s="284"/>
      <c r="R85" s="284"/>
      <c r="S85" s="284"/>
      <c r="T85" s="284"/>
      <c r="U85" s="284"/>
      <c r="V85" s="284"/>
      <c r="W85" s="284"/>
      <c r="X85" s="284"/>
      <c r="Y85" s="284"/>
      <c r="Z85" s="284"/>
    </row>
    <row r="86" spans="1:26" s="234" customFormat="1" ht="12">
      <c r="I86" s="284"/>
      <c r="J86" s="284"/>
      <c r="K86" s="284"/>
      <c r="L86" s="284"/>
      <c r="M86" s="284"/>
      <c r="N86" s="284"/>
      <c r="O86" s="284"/>
      <c r="P86" s="284"/>
      <c r="Q86" s="284"/>
      <c r="R86" s="284"/>
      <c r="S86" s="284"/>
      <c r="T86" s="284"/>
      <c r="U86" s="284"/>
      <c r="V86" s="284"/>
      <c r="W86" s="284"/>
      <c r="X86" s="284"/>
      <c r="Y86" s="284"/>
      <c r="Z86" s="284"/>
    </row>
    <row r="87" spans="1:26" s="234" customFormat="1" ht="12">
      <c r="I87" s="284"/>
      <c r="J87" s="284"/>
      <c r="K87" s="284"/>
      <c r="L87" s="284"/>
      <c r="M87" s="284"/>
      <c r="N87" s="284"/>
      <c r="O87" s="284"/>
      <c r="P87" s="284"/>
      <c r="Q87" s="284"/>
      <c r="R87" s="284"/>
      <c r="S87" s="284"/>
      <c r="T87" s="284"/>
      <c r="U87" s="284"/>
      <c r="V87" s="284"/>
      <c r="W87" s="284"/>
      <c r="X87" s="284"/>
      <c r="Y87" s="284"/>
      <c r="Z87" s="284"/>
    </row>
    <row r="88" spans="1:26" s="234" customFormat="1" ht="12">
      <c r="I88" s="284"/>
      <c r="J88" s="284"/>
      <c r="K88" s="284"/>
      <c r="L88" s="284"/>
      <c r="M88" s="284"/>
      <c r="N88" s="284"/>
      <c r="O88" s="284"/>
      <c r="P88" s="284"/>
      <c r="Q88" s="284"/>
      <c r="R88" s="284"/>
      <c r="S88" s="284"/>
      <c r="T88" s="284"/>
      <c r="U88" s="284"/>
      <c r="V88" s="284"/>
      <c r="W88" s="284"/>
      <c r="X88" s="284"/>
      <c r="Y88" s="284"/>
      <c r="Z88" s="284"/>
    </row>
    <row r="89" spans="1:26">
      <c r="A89" s="234"/>
      <c r="B89" s="234"/>
      <c r="C89" s="234"/>
      <c r="D89" s="234"/>
      <c r="E89" s="234"/>
      <c r="F89" s="234"/>
      <c r="G89" s="234"/>
      <c r="H89" s="234"/>
    </row>
    <row r="90" spans="1:26">
      <c r="A90" s="234"/>
      <c r="B90" s="234"/>
      <c r="C90" s="234"/>
      <c r="D90" s="234"/>
      <c r="E90" s="234"/>
      <c r="F90" s="234"/>
      <c r="G90" s="234"/>
      <c r="H90" s="234"/>
    </row>
    <row r="91" spans="1:26">
      <c r="A91" s="234"/>
      <c r="B91" s="234"/>
      <c r="C91" s="234"/>
      <c r="D91" s="234"/>
      <c r="E91" s="234"/>
      <c r="F91" s="234"/>
      <c r="G91" s="234"/>
      <c r="H91" s="234"/>
    </row>
    <row r="92" spans="1:26">
      <c r="A92" s="234"/>
      <c r="B92" s="234"/>
      <c r="C92" s="234"/>
      <c r="D92" s="234"/>
      <c r="E92" s="234"/>
      <c r="F92" s="234"/>
      <c r="G92" s="234"/>
      <c r="H92" s="234"/>
    </row>
    <row r="93" spans="1:26">
      <c r="A93" s="234"/>
      <c r="B93" s="234"/>
      <c r="C93" s="234"/>
      <c r="D93" s="234"/>
      <c r="E93" s="234"/>
      <c r="F93" s="234"/>
      <c r="G93" s="234"/>
      <c r="H93" s="234"/>
    </row>
    <row r="94" spans="1:26">
      <c r="A94" s="234"/>
      <c r="B94" s="234"/>
      <c r="C94" s="234"/>
      <c r="D94" s="234"/>
      <c r="E94" s="234"/>
      <c r="F94" s="234"/>
      <c r="G94" s="234"/>
      <c r="H94" s="234"/>
    </row>
    <row r="95" spans="1:26">
      <c r="A95" s="234"/>
      <c r="B95" s="234"/>
      <c r="C95" s="234"/>
      <c r="D95" s="234"/>
      <c r="E95" s="234"/>
      <c r="F95" s="234"/>
      <c r="G95" s="234"/>
      <c r="H95" s="234"/>
    </row>
    <row r="96" spans="1:26">
      <c r="A96" s="234"/>
      <c r="B96" s="234"/>
      <c r="C96" s="234"/>
      <c r="D96" s="234"/>
      <c r="E96" s="234"/>
      <c r="F96" s="234"/>
      <c r="G96" s="234"/>
      <c r="H96" s="234"/>
    </row>
    <row r="97" spans="1:8">
      <c r="A97" s="234"/>
      <c r="B97" s="234"/>
      <c r="C97" s="234"/>
      <c r="D97" s="234"/>
      <c r="E97" s="234"/>
      <c r="F97" s="234"/>
      <c r="G97" s="234"/>
      <c r="H97" s="234"/>
    </row>
    <row r="98" spans="1:8">
      <c r="A98" s="234"/>
      <c r="B98" s="234"/>
      <c r="C98" s="234"/>
      <c r="D98" s="234"/>
      <c r="E98" s="234"/>
      <c r="F98" s="234"/>
      <c r="G98" s="234"/>
      <c r="H98" s="234"/>
    </row>
    <row r="99" spans="1:8">
      <c r="A99" s="234"/>
      <c r="B99" s="234"/>
      <c r="C99" s="234"/>
      <c r="D99" s="234"/>
      <c r="E99" s="234"/>
      <c r="F99" s="234"/>
      <c r="G99" s="234"/>
      <c r="H99" s="234"/>
    </row>
  </sheetData>
  <sheetProtection password="C66D" sheet="1" objects="1" scenarios="1" formatCells="0" formatColumns="0" formatRows="0" insertColumns="0" insertRows="0" deleteColumns="0" deleteRows="0"/>
  <mergeCells count="2">
    <mergeCell ref="A1:D1"/>
    <mergeCell ref="E1:H1"/>
  </mergeCells>
  <phoneticPr fontId="38" type="noConversion"/>
  <conditionalFormatting sqref="J20">
    <cfRule type="cellIs" dxfId="12" priority="9" stopIfTrue="1" operator="greaterThan">
      <formula>1000</formula>
    </cfRule>
    <cfRule type="cellIs" dxfId="11" priority="10" stopIfTrue="1" operator="greaterThan">
      <formula>1000</formula>
    </cfRule>
  </conditionalFormatting>
  <conditionalFormatting sqref="K24">
    <cfRule type="cellIs" dxfId="10" priority="3" stopIfTrue="1" operator="greaterThan">
      <formula>1000</formula>
    </cfRule>
  </conditionalFormatting>
  <conditionalFormatting sqref="J31">
    <cfRule type="cellIs" dxfId="9" priority="6" stopIfTrue="1" operator="greaterThan">
      <formula>1000</formula>
    </cfRule>
    <cfRule type="cellIs" dxfId="8" priority="7" stopIfTrue="1" operator="greaterThan">
      <formula>1000</formula>
    </cfRule>
    <cfRule type="cellIs" dxfId="7" priority="8" stopIfTrue="1" operator="greaterThan">
      <formula>1000</formula>
    </cfRule>
  </conditionalFormatting>
  <conditionalFormatting sqref="K36">
    <cfRule type="cellIs" dxfId="6" priority="2" stopIfTrue="1" operator="greaterThan">
      <formula>1000</formula>
    </cfRule>
  </conditionalFormatting>
  <conditionalFormatting sqref="J59">
    <cfRule type="cellIs" dxfId="5" priority="5" stopIfTrue="1" operator="greaterThan">
      <formula>1000</formula>
    </cfRule>
  </conditionalFormatting>
  <conditionalFormatting sqref="K59">
    <cfRule type="cellIs" dxfId="4" priority="1" stopIfTrue="1" operator="greaterThan">
      <formula>1000</formula>
    </cfRule>
  </conditionalFormatting>
  <conditionalFormatting sqref="J6:J19">
    <cfRule type="cellIs" dxfId="3" priority="11" stopIfTrue="1" operator="greaterThan">
      <formula>100</formula>
    </cfRule>
  </conditionalFormatting>
  <conditionalFormatting sqref="K6:K23">
    <cfRule type="cellIs" dxfId="2" priority="4" stopIfTrue="1" operator="greaterThan">
      <formula>100</formula>
    </cfRule>
  </conditionalFormatting>
  <conditionalFormatting sqref="J5:K58">
    <cfRule type="cellIs" dxfId="1" priority="12" stopIfTrue="1" operator="greaterThanOrEqual">
      <formula>100</formula>
    </cfRule>
  </conditionalFormatting>
  <conditionalFormatting sqref="J6:K58">
    <cfRule type="cellIs" dxfId="0" priority="13" stopIfTrue="1" operator="greaterThan">
      <formula>1000</formula>
    </cfRule>
  </conditionalFormatting>
  <pageMargins left="1.02291666666667" right="0.15625" top="0.48888888888888898" bottom="0.27500000000000002" header="0.196527777777778" footer="0.235416666666667"/>
  <pageSetup paperSize="9" scale="60" orientation="landscape"/>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61"/>
  <sheetViews>
    <sheetView workbookViewId="0">
      <pane xSplit="2" ySplit="4" topLeftCell="C5" activePane="bottomRight" state="frozen"/>
      <selection pane="topRight"/>
      <selection pane="bottomLeft"/>
      <selection pane="bottomRight" activeCell="C35" sqref="C35:F35"/>
    </sheetView>
  </sheetViews>
  <sheetFormatPr defaultColWidth="9" defaultRowHeight="14.25"/>
  <cols>
    <col min="1" max="1" width="37.75" style="177" customWidth="1"/>
    <col min="2" max="2" width="3" style="178" customWidth="1"/>
    <col min="3" max="3" width="22.375" style="217" customWidth="1"/>
    <col min="4" max="4" width="21.625" style="177" customWidth="1"/>
    <col min="5" max="5" width="19.5" style="177" customWidth="1"/>
    <col min="6" max="6" width="20" style="177" customWidth="1"/>
    <col min="7" max="7" width="20.75" style="177" customWidth="1"/>
    <col min="8" max="16384" width="9" style="177"/>
  </cols>
  <sheetData>
    <row r="1" spans="1:7" ht="18.75">
      <c r="A1" s="607" t="s">
        <v>176</v>
      </c>
      <c r="B1" s="607"/>
      <c r="C1" s="607"/>
      <c r="D1" s="607"/>
    </row>
    <row r="2" spans="1:7" ht="15.95" customHeight="1">
      <c r="A2" s="180"/>
      <c r="B2" s="180"/>
      <c r="C2" s="218"/>
      <c r="D2" s="182" t="s">
        <v>1024</v>
      </c>
      <c r="F2" s="378"/>
    </row>
    <row r="3" spans="1:7" s="175" customFormat="1" ht="15.95" customHeight="1">
      <c r="A3" s="175">
        <f>资产负债表!A3</f>
        <v>0</v>
      </c>
      <c r="B3" s="608">
        <f>资产负债表!C3</f>
        <v>44530</v>
      </c>
      <c r="C3" s="609"/>
      <c r="D3" s="182" t="s">
        <v>58</v>
      </c>
    </row>
    <row r="4" spans="1:7" s="175" customFormat="1" ht="15.95" customHeight="1">
      <c r="A4" s="183" t="s">
        <v>178</v>
      </c>
      <c r="B4" s="184" t="s">
        <v>62</v>
      </c>
      <c r="C4" s="219" t="s">
        <v>179</v>
      </c>
      <c r="D4" s="186" t="s">
        <v>180</v>
      </c>
      <c r="E4" s="185" t="s">
        <v>181</v>
      </c>
      <c r="F4" s="186" t="s">
        <v>182</v>
      </c>
    </row>
    <row r="5" spans="1:7" s="175" customFormat="1" ht="15.95" customHeight="1">
      <c r="A5" s="187" t="s">
        <v>183</v>
      </c>
      <c r="B5" s="188">
        <v>1</v>
      </c>
      <c r="C5" s="190">
        <f>C6</f>
        <v>12298695.43</v>
      </c>
      <c r="D5" s="190">
        <f>D6</f>
        <v>0</v>
      </c>
      <c r="E5" s="189">
        <f>E6</f>
        <v>12298695.43</v>
      </c>
      <c r="F5" s="190">
        <f>F6</f>
        <v>0</v>
      </c>
    </row>
    <row r="6" spans="1:7" s="175" customFormat="1" ht="15.95" customHeight="1">
      <c r="A6" s="191" t="s">
        <v>184</v>
      </c>
      <c r="B6" s="188">
        <v>2</v>
      </c>
      <c r="C6" s="190">
        <f>C7+C8</f>
        <v>12298695.43</v>
      </c>
      <c r="D6" s="190">
        <f>D7+D8</f>
        <v>0</v>
      </c>
      <c r="E6" s="189">
        <f>E7+E8</f>
        <v>12298695.43</v>
      </c>
      <c r="F6" s="190">
        <f>F7+F8</f>
        <v>0</v>
      </c>
      <c r="G6" s="215" t="s">
        <v>185</v>
      </c>
    </row>
    <row r="7" spans="1:7" s="175" customFormat="1" ht="15.95" customHeight="1">
      <c r="A7" s="191" t="s">
        <v>186</v>
      </c>
      <c r="B7" s="188">
        <v>3</v>
      </c>
      <c r="C7" s="220">
        <v>12298695.43</v>
      </c>
      <c r="D7" s="193">
        <v>0</v>
      </c>
      <c r="E7" s="220">
        <v>12298695.43</v>
      </c>
      <c r="F7" s="193">
        <v>0</v>
      </c>
    </row>
    <row r="8" spans="1:7" s="175" customFormat="1" ht="15.95" customHeight="1">
      <c r="A8" s="191" t="s">
        <v>187</v>
      </c>
      <c r="B8" s="188">
        <v>4</v>
      </c>
      <c r="C8" s="220"/>
      <c r="D8" s="193"/>
      <c r="E8" s="220"/>
      <c r="F8" s="193"/>
    </row>
    <row r="9" spans="1:7" s="175" customFormat="1" ht="15.95" customHeight="1">
      <c r="A9" s="187" t="s">
        <v>188</v>
      </c>
      <c r="B9" s="188">
        <v>5</v>
      </c>
      <c r="C9" s="190">
        <f>C10</f>
        <v>9804883.6099999994</v>
      </c>
      <c r="D9" s="190">
        <f>D10</f>
        <v>0</v>
      </c>
      <c r="E9" s="189">
        <f>E10</f>
        <v>9804883.6099999994</v>
      </c>
      <c r="F9" s="190">
        <f>F10</f>
        <v>0</v>
      </c>
    </row>
    <row r="10" spans="1:7" s="175" customFormat="1" ht="15.95" customHeight="1">
      <c r="A10" s="191" t="s">
        <v>189</v>
      </c>
      <c r="B10" s="188">
        <v>6</v>
      </c>
      <c r="C10" s="190">
        <f>C11+C12</f>
        <v>9804883.6099999994</v>
      </c>
      <c r="D10" s="190">
        <f>D11+D12</f>
        <v>0</v>
      </c>
      <c r="E10" s="189">
        <f>E11+E12</f>
        <v>9804883.6099999994</v>
      </c>
      <c r="F10" s="190">
        <f>F11+F12</f>
        <v>0</v>
      </c>
    </row>
    <row r="11" spans="1:7" s="175" customFormat="1" ht="15.95" customHeight="1">
      <c r="A11" s="191" t="s">
        <v>190</v>
      </c>
      <c r="B11" s="188">
        <v>7</v>
      </c>
      <c r="C11" s="220">
        <v>9804883.6099999994</v>
      </c>
      <c r="D11" s="193">
        <v>0</v>
      </c>
      <c r="E11" s="220">
        <v>9804883.6099999994</v>
      </c>
      <c r="F11" s="193">
        <v>0</v>
      </c>
    </row>
    <row r="12" spans="1:7" s="175" customFormat="1" ht="15.95" customHeight="1">
      <c r="A12" s="191" t="s">
        <v>191</v>
      </c>
      <c r="B12" s="188">
        <v>8</v>
      </c>
      <c r="C12" s="220">
        <v>0</v>
      </c>
      <c r="D12" s="193">
        <v>0</v>
      </c>
      <c r="E12" s="220">
        <v>0</v>
      </c>
      <c r="F12" s="193">
        <v>0</v>
      </c>
    </row>
    <row r="13" spans="1:7" s="175" customFormat="1" ht="15.95" customHeight="1">
      <c r="A13" s="187" t="s">
        <v>192</v>
      </c>
      <c r="B13" s="188">
        <v>9</v>
      </c>
      <c r="C13" s="220">
        <v>3277226.33</v>
      </c>
      <c r="D13" s="193">
        <v>0</v>
      </c>
      <c r="E13" s="220">
        <v>3277226.33</v>
      </c>
      <c r="F13" s="193">
        <v>0</v>
      </c>
    </row>
    <row r="14" spans="1:7" s="175" customFormat="1" ht="15.95" customHeight="1">
      <c r="A14" s="191" t="s">
        <v>193</v>
      </c>
      <c r="B14" s="188">
        <v>10</v>
      </c>
      <c r="C14" s="220">
        <v>565383.46</v>
      </c>
      <c r="D14" s="193">
        <v>274617.93</v>
      </c>
      <c r="E14" s="220">
        <v>134463.96</v>
      </c>
      <c r="F14" s="193">
        <v>133958.04</v>
      </c>
    </row>
    <row r="15" spans="1:7" s="175" customFormat="1" ht="15.95" customHeight="1">
      <c r="A15" s="191" t="s">
        <v>194</v>
      </c>
      <c r="B15" s="188">
        <v>11</v>
      </c>
      <c r="C15" s="220">
        <v>4550</v>
      </c>
      <c r="D15" s="193">
        <v>0</v>
      </c>
      <c r="E15" s="220">
        <v>0</v>
      </c>
      <c r="F15" s="193">
        <v>0</v>
      </c>
    </row>
    <row r="16" spans="1:7" s="175" customFormat="1" ht="15.95" customHeight="1">
      <c r="A16" s="191" t="s">
        <v>195</v>
      </c>
      <c r="B16" s="188">
        <v>12</v>
      </c>
      <c r="C16" s="220">
        <v>0</v>
      </c>
      <c r="D16" s="193">
        <v>0</v>
      </c>
      <c r="E16" s="220">
        <v>0</v>
      </c>
      <c r="F16" s="193">
        <v>0</v>
      </c>
    </row>
    <row r="17" spans="1:6" s="175" customFormat="1" ht="15.95" customHeight="1">
      <c r="A17" s="191" t="s">
        <v>196</v>
      </c>
      <c r="B17" s="188">
        <v>13</v>
      </c>
      <c r="C17" s="220">
        <v>0</v>
      </c>
      <c r="D17" s="193">
        <v>0</v>
      </c>
      <c r="E17" s="220">
        <v>0</v>
      </c>
      <c r="F17" s="193">
        <v>0</v>
      </c>
    </row>
    <row r="18" spans="1:6" s="175" customFormat="1" ht="15.95" customHeight="1">
      <c r="A18" s="191" t="s">
        <v>197</v>
      </c>
      <c r="B18" s="188">
        <v>14</v>
      </c>
      <c r="C18" s="220">
        <v>-49964.579999999994</v>
      </c>
      <c r="D18" s="193">
        <v>-3191.08</v>
      </c>
      <c r="E18" s="220">
        <v>-4386.88</v>
      </c>
      <c r="F18" s="193">
        <v>-3203.26</v>
      </c>
    </row>
    <row r="19" spans="1:6" s="175" customFormat="1" ht="15.95" customHeight="1">
      <c r="A19" s="191" t="s">
        <v>198</v>
      </c>
      <c r="B19" s="188">
        <v>15</v>
      </c>
      <c r="C19" s="220">
        <v>0</v>
      </c>
      <c r="D19" s="193">
        <v>0</v>
      </c>
      <c r="E19" s="220">
        <v>0</v>
      </c>
      <c r="F19" s="193">
        <v>0</v>
      </c>
    </row>
    <row r="20" spans="1:6" s="175" customFormat="1" ht="15.95" customHeight="1">
      <c r="A20" s="191" t="s">
        <v>199</v>
      </c>
      <c r="B20" s="188">
        <v>16</v>
      </c>
      <c r="C20" s="220">
        <v>60646.990000000005</v>
      </c>
      <c r="D20" s="193">
        <v>3207.88</v>
      </c>
      <c r="E20" s="220">
        <v>14728.69</v>
      </c>
      <c r="F20" s="193">
        <v>3204.26</v>
      </c>
    </row>
    <row r="21" spans="1:6" s="175" customFormat="1" ht="15.95" customHeight="1">
      <c r="A21" s="191" t="s">
        <v>200</v>
      </c>
      <c r="B21" s="188">
        <v>17</v>
      </c>
      <c r="C21" s="220">
        <v>0</v>
      </c>
      <c r="D21" s="193">
        <v>0</v>
      </c>
      <c r="E21" s="220">
        <v>0</v>
      </c>
      <c r="F21" s="193">
        <v>0</v>
      </c>
    </row>
    <row r="22" spans="1:6" s="175" customFormat="1" ht="15.95" customHeight="1">
      <c r="A22" s="191" t="s">
        <v>201</v>
      </c>
      <c r="B22" s="188">
        <v>18</v>
      </c>
      <c r="C22" s="220">
        <v>0</v>
      </c>
      <c r="D22" s="193">
        <v>0</v>
      </c>
      <c r="E22" s="220">
        <v>0</v>
      </c>
      <c r="F22" s="193">
        <v>0</v>
      </c>
    </row>
    <row r="23" spans="1:6" s="175" customFormat="1" ht="15.95" customHeight="1">
      <c r="A23" s="191" t="s">
        <v>202</v>
      </c>
      <c r="B23" s="188">
        <v>19</v>
      </c>
      <c r="C23" s="220">
        <v>0</v>
      </c>
      <c r="D23" s="193">
        <v>0</v>
      </c>
      <c r="E23" s="220">
        <v>0</v>
      </c>
      <c r="F23" s="193">
        <v>0</v>
      </c>
    </row>
    <row r="24" spans="1:6" s="175" customFormat="1" ht="15.95" customHeight="1">
      <c r="A24" s="187" t="s">
        <v>203</v>
      </c>
      <c r="B24" s="188">
        <v>20</v>
      </c>
      <c r="C24" s="220">
        <v>0</v>
      </c>
      <c r="D24" s="193">
        <v>0</v>
      </c>
      <c r="E24" s="220">
        <v>0</v>
      </c>
      <c r="F24" s="193">
        <v>0</v>
      </c>
    </row>
    <row r="25" spans="1:6" s="175" customFormat="1" ht="15.95" customHeight="1">
      <c r="A25" s="191" t="s">
        <v>204</v>
      </c>
      <c r="B25" s="188">
        <v>21</v>
      </c>
      <c r="C25" s="220">
        <v>0</v>
      </c>
      <c r="D25" s="193">
        <v>0</v>
      </c>
      <c r="E25" s="220">
        <v>0</v>
      </c>
      <c r="F25" s="193">
        <v>0</v>
      </c>
    </row>
    <row r="26" spans="1:6" s="175" customFormat="1" ht="15.95" customHeight="1">
      <c r="A26" s="191" t="s">
        <v>205</v>
      </c>
      <c r="B26" s="188">
        <v>22</v>
      </c>
      <c r="C26" s="220">
        <f>'[6]2017年思茂利润表'!C28</f>
        <v>0</v>
      </c>
      <c r="D26" s="193">
        <f>'[6]2017年思茂利润表'!D28</f>
        <v>0</v>
      </c>
      <c r="E26" s="220">
        <f>'[6]2017年思茂利润表'!E28</f>
        <v>0</v>
      </c>
      <c r="F26" s="193">
        <f>'[6]2017年思茂利润表'!F28</f>
        <v>0</v>
      </c>
    </row>
    <row r="27" spans="1:6" s="175" customFormat="1" ht="15.95" customHeight="1">
      <c r="A27" s="187" t="s">
        <v>206</v>
      </c>
      <c r="B27" s="188">
        <v>23</v>
      </c>
      <c r="C27" s="190">
        <f>C5-C9-C13-C14-C15-C18-C22-C23+C24+C25</f>
        <v>-1303383.3899999997</v>
      </c>
      <c r="D27" s="190">
        <f>D5-D9-D13-D14-D15-D18-D22-D23+D24+D25</f>
        <v>-271426.84999999998</v>
      </c>
      <c r="E27" s="189">
        <f>E5-E9-E13-E14-E15-E18-E22-E23+E24+E25</f>
        <v>-913491.58999999973</v>
      </c>
      <c r="F27" s="190">
        <f>F5-F13-F14-F15-F18</f>
        <v>-130754.78000000001</v>
      </c>
    </row>
    <row r="28" spans="1:6" s="175" customFormat="1" ht="15.95" customHeight="1">
      <c r="A28" s="191" t="s">
        <v>207</v>
      </c>
      <c r="B28" s="188">
        <v>24</v>
      </c>
      <c r="C28" s="220">
        <f>'[6]2017年思茂利润表'!C30</f>
        <v>0</v>
      </c>
      <c r="D28" s="193">
        <f>'[6]2017年思茂利润表'!D30</f>
        <v>0</v>
      </c>
      <c r="E28" s="220">
        <f>'[6]2017年思茂利润表'!E30</f>
        <v>0</v>
      </c>
      <c r="F28" s="193">
        <f>'[6]2017年思茂利润表'!F30</f>
        <v>0</v>
      </c>
    </row>
    <row r="29" spans="1:6" s="175" customFormat="1" ht="15.95" customHeight="1">
      <c r="A29" s="196" t="s">
        <v>208</v>
      </c>
      <c r="B29" s="188">
        <v>25</v>
      </c>
      <c r="C29" s="220">
        <f>'[6]2017年思茂利润表'!C31</f>
        <v>0</v>
      </c>
      <c r="D29" s="193">
        <f>'[6]2017年思茂利润表'!D31</f>
        <v>0</v>
      </c>
      <c r="E29" s="220">
        <f>'[6]2017年思茂利润表'!E31</f>
        <v>0</v>
      </c>
      <c r="F29" s="193">
        <f>'[6]2017年思茂利润表'!F31</f>
        <v>0</v>
      </c>
    </row>
    <row r="30" spans="1:6" s="175" customFormat="1" ht="15.95" customHeight="1">
      <c r="A30" s="196" t="s">
        <v>209</v>
      </c>
      <c r="B30" s="188">
        <v>26</v>
      </c>
      <c r="C30" s="220">
        <f>'[6]2017年思茂利润表'!C32</f>
        <v>0</v>
      </c>
      <c r="D30" s="193">
        <f>'[6]2017年思茂利润表'!D32</f>
        <v>0</v>
      </c>
      <c r="E30" s="220">
        <f>'[6]2017年思茂利润表'!E32</f>
        <v>0</v>
      </c>
      <c r="F30" s="193">
        <f>'[6]2017年思茂利润表'!F32</f>
        <v>0</v>
      </c>
    </row>
    <row r="31" spans="1:6" s="175" customFormat="1" ht="15.95" customHeight="1">
      <c r="A31" s="196" t="s">
        <v>210</v>
      </c>
      <c r="B31" s="188">
        <v>27</v>
      </c>
      <c r="C31" s="220">
        <f>'[6]2017年思茂利润表'!C33</f>
        <v>0</v>
      </c>
      <c r="D31" s="193">
        <f>'[6]2017年思茂利润表'!D33</f>
        <v>0</v>
      </c>
      <c r="E31" s="220">
        <f>'[6]2017年思茂利润表'!E33</f>
        <v>0</v>
      </c>
      <c r="F31" s="193">
        <f>'[6]2017年思茂利润表'!F33</f>
        <v>0</v>
      </c>
    </row>
    <row r="32" spans="1:6" s="175" customFormat="1" ht="15.95" customHeight="1">
      <c r="A32" s="196" t="s">
        <v>211</v>
      </c>
      <c r="B32" s="188">
        <v>28</v>
      </c>
      <c r="C32" s="220">
        <f>'[6]2017年思茂利润表'!C34</f>
        <v>0</v>
      </c>
      <c r="D32" s="193">
        <f>'[6]2017年思茂利润表'!D34</f>
        <v>0</v>
      </c>
      <c r="E32" s="220">
        <f>'[6]2017年思茂利润表'!E34</f>
        <v>0</v>
      </c>
      <c r="F32" s="193">
        <f>'[6]2017年思茂利润表'!F34</f>
        <v>0</v>
      </c>
    </row>
    <row r="33" spans="1:6" s="175" customFormat="1" ht="15.95" customHeight="1">
      <c r="A33" s="196" t="s">
        <v>212</v>
      </c>
      <c r="B33" s="188"/>
      <c r="C33" s="220"/>
      <c r="D33" s="193"/>
      <c r="E33" s="220"/>
      <c r="F33" s="193"/>
    </row>
    <row r="34" spans="1:6" s="175" customFormat="1" ht="15.95" customHeight="1">
      <c r="A34" s="191" t="s">
        <v>213</v>
      </c>
      <c r="B34" s="188"/>
      <c r="C34" s="220">
        <f>'[6]2017年思茂利润表'!C36</f>
        <v>0</v>
      </c>
      <c r="D34" s="193">
        <f>'[6]2017年思茂利润表'!D36</f>
        <v>0</v>
      </c>
      <c r="E34" s="220">
        <f>'[6]2017年思茂利润表'!E36</f>
        <v>0</v>
      </c>
      <c r="F34" s="193">
        <f>'[6]2017年思茂利润表'!F36</f>
        <v>0</v>
      </c>
    </row>
    <row r="35" spans="1:6" s="175" customFormat="1" ht="15.95" customHeight="1">
      <c r="A35" s="191" t="s">
        <v>214</v>
      </c>
      <c r="B35" s="188">
        <v>29</v>
      </c>
      <c r="C35" s="220">
        <v>82.49</v>
      </c>
      <c r="D35" s="220">
        <v>0.09</v>
      </c>
      <c r="E35" s="220">
        <v>13.39</v>
      </c>
      <c r="F35" s="220">
        <v>0</v>
      </c>
    </row>
    <row r="36" spans="1:6" s="175" customFormat="1" ht="15.95" customHeight="1">
      <c r="A36" s="191" t="s">
        <v>215</v>
      </c>
      <c r="B36" s="188">
        <v>30</v>
      </c>
      <c r="C36" s="220">
        <f>'[6]2017年思茂利润表'!C38</f>
        <v>0</v>
      </c>
      <c r="D36" s="193">
        <f>'[6]2017年思茂利润表'!D38</f>
        <v>0</v>
      </c>
      <c r="E36" s="220">
        <f>'[6]2017年思茂利润表'!E38</f>
        <v>0</v>
      </c>
      <c r="F36" s="193">
        <f>'[6]2017年思茂利润表'!F38</f>
        <v>0</v>
      </c>
    </row>
    <row r="37" spans="1:6" s="175" customFormat="1" ht="15.95" customHeight="1">
      <c r="A37" s="191" t="s">
        <v>216</v>
      </c>
      <c r="B37" s="188">
        <v>31</v>
      </c>
      <c r="C37" s="220"/>
      <c r="D37" s="193"/>
      <c r="E37" s="220"/>
      <c r="F37" s="193"/>
    </row>
    <row r="38" spans="1:6" s="175" customFormat="1" ht="15.95" customHeight="1">
      <c r="A38" s="191" t="s">
        <v>217</v>
      </c>
      <c r="B38" s="188">
        <v>32</v>
      </c>
      <c r="C38" s="223">
        <v>0</v>
      </c>
      <c r="D38" s="194">
        <v>0</v>
      </c>
      <c r="E38" s="195">
        <v>0</v>
      </c>
      <c r="F38" s="194">
        <v>0</v>
      </c>
    </row>
    <row r="39" spans="1:6" s="175" customFormat="1" ht="15.95" customHeight="1">
      <c r="A39" s="187" t="s">
        <v>218</v>
      </c>
      <c r="B39" s="188">
        <v>33</v>
      </c>
      <c r="C39" s="190">
        <f>C27+C28-C35</f>
        <v>-1303465.8799999997</v>
      </c>
      <c r="D39" s="190">
        <f>D27+D28-D35</f>
        <v>-271426.94</v>
      </c>
      <c r="E39" s="189">
        <f>E27+E28-E35</f>
        <v>-913504.97999999975</v>
      </c>
      <c r="F39" s="189">
        <f>F27+F28-F35</f>
        <v>-130754.78000000001</v>
      </c>
    </row>
    <row r="40" spans="1:6" s="175" customFormat="1" ht="15.95" customHeight="1">
      <c r="A40" s="191" t="s">
        <v>219</v>
      </c>
      <c r="B40" s="188">
        <v>34</v>
      </c>
      <c r="C40" s="220">
        <f>'[7]2017年蓝德利润表'!$C$40</f>
        <v>0</v>
      </c>
      <c r="D40" s="220">
        <f>'[7]2017年蓝德利润表'!$D$40</f>
        <v>0</v>
      </c>
      <c r="E40" s="220">
        <f>'[7]2017年蓝德利润表'!$E$40</f>
        <v>0</v>
      </c>
      <c r="F40" s="220">
        <f>'[7]2017年蓝德利润表'!$F$40</f>
        <v>0</v>
      </c>
    </row>
    <row r="41" spans="1:6" s="175" customFormat="1" ht="15.95" customHeight="1">
      <c r="A41" s="197" t="s">
        <v>220</v>
      </c>
      <c r="B41" s="188">
        <v>35</v>
      </c>
      <c r="C41" s="223">
        <v>0</v>
      </c>
      <c r="D41" s="194">
        <v>0</v>
      </c>
      <c r="E41" s="195">
        <v>0</v>
      </c>
      <c r="F41" s="450">
        <v>0</v>
      </c>
    </row>
    <row r="42" spans="1:6" s="175" customFormat="1" ht="15.95" customHeight="1">
      <c r="A42" s="187" t="s">
        <v>221</v>
      </c>
      <c r="B42" s="188">
        <v>36</v>
      </c>
      <c r="C42" s="190">
        <f>C39-C40+C41+C43</f>
        <v>-1303465.8799999997</v>
      </c>
      <c r="D42" s="190">
        <f>D39-D40+D41</f>
        <v>-271426.94</v>
      </c>
      <c r="E42" s="189" t="e">
        <f>E39-E40+E41+E43</f>
        <v>#REF!</v>
      </c>
      <c r="F42" s="189">
        <f>F39-F40</f>
        <v>-130754.78000000001</v>
      </c>
    </row>
    <row r="43" spans="1:6" s="175" customFormat="1" ht="15.95" customHeight="1">
      <c r="A43" s="354" t="s">
        <v>655</v>
      </c>
      <c r="B43" s="355"/>
      <c r="C43" s="220"/>
      <c r="D43" s="451"/>
      <c r="E43" s="220" t="e">
        <f>'[7]2017年蓝德利润表'!$E$43</f>
        <v>#REF!</v>
      </c>
      <c r="F43" s="356"/>
    </row>
    <row r="44" spans="1:6" s="175" customFormat="1" ht="15.95" customHeight="1">
      <c r="A44" s="191" t="s">
        <v>222</v>
      </c>
      <c r="B44" s="188">
        <v>37</v>
      </c>
      <c r="C44" s="222"/>
      <c r="D44" s="193"/>
      <c r="E44" s="198"/>
      <c r="F44" s="194">
        <v>0</v>
      </c>
    </row>
    <row r="45" spans="1:6" s="175" customFormat="1" ht="15.95" customHeight="1">
      <c r="A45" s="187" t="s">
        <v>223</v>
      </c>
      <c r="B45" s="188">
        <v>38</v>
      </c>
      <c r="C45" s="190">
        <f>C42-C44</f>
        <v>-1303465.8799999997</v>
      </c>
      <c r="D45" s="190">
        <f>D42-D43</f>
        <v>-271426.94</v>
      </c>
      <c r="E45" s="190" t="e">
        <f>E42-E44</f>
        <v>#REF!</v>
      </c>
      <c r="F45" s="190">
        <f>F42</f>
        <v>-130754.78000000001</v>
      </c>
    </row>
    <row r="46" spans="1:6" s="175" customFormat="1" ht="15.95" customHeight="1">
      <c r="A46" s="187" t="s">
        <v>224</v>
      </c>
      <c r="B46" s="188">
        <v>39</v>
      </c>
      <c r="C46" s="223"/>
      <c r="D46" s="194"/>
      <c r="E46" s="195"/>
      <c r="F46" s="193"/>
    </row>
    <row r="47" spans="1:6" s="175" customFormat="1" ht="15.95" customHeight="1">
      <c r="A47" s="187" t="s">
        <v>225</v>
      </c>
      <c r="B47" s="188">
        <v>40</v>
      </c>
      <c r="C47" s="223"/>
      <c r="D47" s="194"/>
      <c r="E47" s="195"/>
      <c r="F47" s="200"/>
    </row>
    <row r="48" spans="1:6" s="175" customFormat="1" ht="15.95" customHeight="1">
      <c r="A48" s="187" t="s">
        <v>226</v>
      </c>
      <c r="B48" s="188">
        <v>41</v>
      </c>
      <c r="C48" s="223"/>
      <c r="D48" s="194"/>
      <c r="E48" s="195"/>
      <c r="F48" s="194"/>
    </row>
    <row r="49" spans="1:7" s="175" customFormat="1" ht="15.95" customHeight="1">
      <c r="A49" s="187"/>
      <c r="B49" s="188">
        <v>42</v>
      </c>
      <c r="C49" s="224"/>
      <c r="D49" s="200"/>
      <c r="E49" s="199"/>
      <c r="F49" s="200"/>
      <c r="G49" s="225"/>
    </row>
    <row r="50" spans="1:7" s="175" customFormat="1" ht="15.95" customHeight="1" thickBot="1">
      <c r="A50" s="201"/>
      <c r="B50" s="202">
        <v>43</v>
      </c>
      <c r="C50" s="226"/>
      <c r="D50" s="204"/>
      <c r="E50" s="203"/>
      <c r="F50" s="204"/>
    </row>
    <row r="51" spans="1:7" s="176" customFormat="1" ht="15.95" customHeight="1">
      <c r="A51" s="205" t="s">
        <v>227</v>
      </c>
      <c r="B51" s="205"/>
      <c r="C51" s="227"/>
      <c r="D51" s="205" t="s">
        <v>169</v>
      </c>
      <c r="G51" s="228"/>
    </row>
    <row r="52" spans="1:7" ht="18" customHeight="1">
      <c r="A52" s="205"/>
      <c r="B52" s="205"/>
      <c r="C52" s="227"/>
      <c r="D52" s="175"/>
    </row>
    <row r="53" spans="1:7" ht="18" customHeight="1">
      <c r="A53" s="207" t="s">
        <v>170</v>
      </c>
      <c r="B53" s="208"/>
      <c r="C53" s="229"/>
      <c r="D53" s="210"/>
      <c r="F53" s="176"/>
    </row>
    <row r="54" spans="1:7" ht="18" customHeight="1">
      <c r="A54" s="211" t="s">
        <v>171</v>
      </c>
      <c r="B54" s="208"/>
      <c r="C54" s="229"/>
      <c r="D54" s="210"/>
      <c r="G54" s="230"/>
    </row>
    <row r="55" spans="1:7" ht="18" customHeight="1">
      <c r="A55" s="211" t="s">
        <v>228</v>
      </c>
      <c r="B55" s="212"/>
      <c r="C55" s="231"/>
      <c r="D55" s="176"/>
    </row>
    <row r="56" spans="1:7" ht="18" customHeight="1"/>
    <row r="57" spans="1:7" ht="18" customHeight="1">
      <c r="C57" s="232"/>
      <c r="G57" s="230"/>
    </row>
    <row r="58" spans="1:7" ht="18" customHeight="1"/>
    <row r="59" spans="1:7" ht="18" customHeight="1"/>
    <row r="60" spans="1:7" ht="18" customHeight="1"/>
    <row r="61" spans="1:7" ht="18" customHeight="1"/>
  </sheetData>
  <sheetProtection formatColumns="0" formatRows="0" insertHyperlinks="0"/>
  <mergeCells count="2">
    <mergeCell ref="A1:D1"/>
    <mergeCell ref="B3:C3"/>
  </mergeCells>
  <phoneticPr fontId="38" type="noConversion"/>
  <pageMargins left="0.55000000000000004" right="0.25902777777777802" top="0.6" bottom="0.27916666666666701" header="0.25" footer="0.2"/>
  <pageSetup paperSize="9" scale="90"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O60"/>
  <sheetViews>
    <sheetView zoomScale="106" zoomScaleNormal="106" workbookViewId="0">
      <pane xSplit="2" ySplit="4" topLeftCell="E5" activePane="bottomRight" state="frozen"/>
      <selection pane="topRight"/>
      <selection pane="bottomLeft"/>
      <selection pane="bottomRight" activeCell="F14" sqref="F14"/>
    </sheetView>
  </sheetViews>
  <sheetFormatPr defaultColWidth="9" defaultRowHeight="14.25"/>
  <cols>
    <col min="1" max="1" width="45.875" style="177" customWidth="1"/>
    <col min="2" max="2" width="5.75" style="178" customWidth="1"/>
    <col min="3" max="5" width="22.375" style="179" customWidth="1"/>
    <col min="6" max="6" width="21.625" style="177" customWidth="1"/>
    <col min="7" max="7" width="19" style="177" customWidth="1"/>
    <col min="8" max="9" width="22.375" style="179" customWidth="1"/>
    <col min="10" max="10" width="21.625" style="177" customWidth="1"/>
    <col min="11" max="11" width="19" style="177" customWidth="1"/>
    <col min="12" max="12" width="9.625" style="177"/>
    <col min="13" max="16384" width="9" style="177"/>
  </cols>
  <sheetData>
    <row r="1" spans="1:15" ht="18.75">
      <c r="A1" s="607" t="s">
        <v>176</v>
      </c>
      <c r="B1" s="607"/>
      <c r="C1" s="607"/>
      <c r="D1" s="607"/>
      <c r="E1" s="607"/>
      <c r="F1" s="607"/>
      <c r="H1" s="177"/>
      <c r="I1" s="177">
        <v>10000</v>
      </c>
    </row>
    <row r="2" spans="1:15" ht="15.95" customHeight="1">
      <c r="A2" s="180"/>
      <c r="B2" s="180"/>
      <c r="C2" s="181"/>
      <c r="D2" s="375"/>
      <c r="E2" s="181"/>
      <c r="F2" s="182" t="s">
        <v>177</v>
      </c>
      <c r="H2" s="375"/>
      <c r="I2" s="181"/>
      <c r="J2" s="182" t="s">
        <v>177</v>
      </c>
    </row>
    <row r="3" spans="1:15" s="175" customFormat="1" ht="15.95" customHeight="1">
      <c r="A3" s="175">
        <f>资产负债表!A3</f>
        <v>0</v>
      </c>
      <c r="B3" s="608">
        <f>资产负债表!C3</f>
        <v>44530</v>
      </c>
      <c r="C3" s="609"/>
      <c r="D3" s="609"/>
      <c r="E3" s="609"/>
      <c r="F3" s="182" t="s">
        <v>58</v>
      </c>
      <c r="J3" s="182" t="s">
        <v>58</v>
      </c>
    </row>
    <row r="4" spans="1:15" s="175" customFormat="1" ht="15.95" customHeight="1">
      <c r="A4" s="183" t="s">
        <v>178</v>
      </c>
      <c r="B4" s="184" t="s">
        <v>62</v>
      </c>
      <c r="C4" s="185" t="s">
        <v>1124</v>
      </c>
      <c r="D4" s="185" t="s">
        <v>229</v>
      </c>
      <c r="E4" s="185" t="s">
        <v>230</v>
      </c>
      <c r="F4" s="185" t="s">
        <v>180</v>
      </c>
      <c r="G4" s="186" t="s">
        <v>231</v>
      </c>
      <c r="H4" s="185" t="s">
        <v>232</v>
      </c>
      <c r="I4" s="185" t="s">
        <v>233</v>
      </c>
      <c r="J4" s="185" t="s">
        <v>234</v>
      </c>
      <c r="K4" s="186" t="s">
        <v>231</v>
      </c>
    </row>
    <row r="5" spans="1:15" s="175" customFormat="1" ht="15.95" customHeight="1">
      <c r="A5" s="187" t="s">
        <v>183</v>
      </c>
      <c r="B5" s="188">
        <v>1</v>
      </c>
      <c r="C5" s="572"/>
      <c r="D5" s="572"/>
      <c r="E5" s="189">
        <f>利润表!C5</f>
        <v>12298695.43</v>
      </c>
      <c r="F5" s="189">
        <f>利润表!D5</f>
        <v>0</v>
      </c>
      <c r="G5" s="527"/>
      <c r="H5" s="572"/>
      <c r="I5" s="189">
        <f>利润表!E5</f>
        <v>12298695.43</v>
      </c>
      <c r="J5" s="189">
        <f>利润表!F5</f>
        <v>0</v>
      </c>
      <c r="K5" s="193"/>
      <c r="L5" s="215"/>
      <c r="M5" s="215"/>
      <c r="N5" s="215"/>
      <c r="O5" s="215"/>
    </row>
    <row r="6" spans="1:15" s="175" customFormat="1" ht="15.95" customHeight="1">
      <c r="A6" s="191" t="s">
        <v>184</v>
      </c>
      <c r="B6" s="188">
        <v>2</v>
      </c>
      <c r="C6" s="572"/>
      <c r="D6" s="572"/>
      <c r="E6" s="189">
        <f>利润表!C6</f>
        <v>12298695.43</v>
      </c>
      <c r="F6" s="189">
        <f>利润表!D6</f>
        <v>0</v>
      </c>
      <c r="G6" s="573"/>
      <c r="H6" s="572"/>
      <c r="I6" s="189">
        <f>利润表!E6</f>
        <v>12298695.43</v>
      </c>
      <c r="J6" s="189">
        <f>利润表!F6</f>
        <v>0</v>
      </c>
      <c r="K6" s="193"/>
      <c r="L6" s="216"/>
      <c r="M6" s="216"/>
      <c r="N6" s="216"/>
      <c r="O6" s="216"/>
    </row>
    <row r="7" spans="1:15" s="175" customFormat="1" ht="15.95" customHeight="1">
      <c r="A7" s="191" t="s">
        <v>186</v>
      </c>
      <c r="B7" s="188">
        <v>3</v>
      </c>
      <c r="C7" s="572"/>
      <c r="D7" s="572"/>
      <c r="E7" s="189">
        <f>利润表!C7</f>
        <v>12298695.43</v>
      </c>
      <c r="F7" s="189">
        <f>利润表!D7</f>
        <v>0</v>
      </c>
      <c r="G7" s="527"/>
      <c r="H7" s="572"/>
      <c r="I7" s="189">
        <f>利润表!E7</f>
        <v>12298695.43</v>
      </c>
      <c r="J7" s="189">
        <f>利润表!F7</f>
        <v>0</v>
      </c>
      <c r="K7" s="193"/>
    </row>
    <row r="8" spans="1:15" s="175" customFormat="1" ht="15.95" customHeight="1">
      <c r="A8" s="191" t="s">
        <v>187</v>
      </c>
      <c r="B8" s="188">
        <v>4</v>
      </c>
      <c r="C8" s="572"/>
      <c r="D8" s="572"/>
      <c r="E8" s="189">
        <f>利润表!C8</f>
        <v>0</v>
      </c>
      <c r="F8" s="189">
        <f>利润表!D8</f>
        <v>0</v>
      </c>
      <c r="G8" s="527"/>
      <c r="H8" s="572"/>
      <c r="I8" s="189">
        <f>利润表!E8</f>
        <v>0</v>
      </c>
      <c r="J8" s="189">
        <f>利润表!F8</f>
        <v>0</v>
      </c>
      <c r="K8" s="193"/>
    </row>
    <row r="9" spans="1:15" s="175" customFormat="1" ht="15.95" customHeight="1">
      <c r="A9" s="187" t="s">
        <v>188</v>
      </c>
      <c r="B9" s="188">
        <v>5</v>
      </c>
      <c r="C9" s="572"/>
      <c r="D9" s="572"/>
      <c r="E9" s="189">
        <f>利润表!C9</f>
        <v>9804883.6099999994</v>
      </c>
      <c r="F9" s="189">
        <f>利润表!D9</f>
        <v>0</v>
      </c>
      <c r="G9" s="527"/>
      <c r="H9" s="572"/>
      <c r="I9" s="189">
        <f>利润表!E9</f>
        <v>9804883.6099999994</v>
      </c>
      <c r="J9" s="189">
        <f>利润表!F9</f>
        <v>0</v>
      </c>
      <c r="K9" s="193"/>
    </row>
    <row r="10" spans="1:15" s="175" customFormat="1" ht="15.95" customHeight="1">
      <c r="A10" s="191" t="s">
        <v>189</v>
      </c>
      <c r="B10" s="188">
        <v>6</v>
      </c>
      <c r="C10" s="572"/>
      <c r="D10" s="572"/>
      <c r="E10" s="189">
        <f>利润表!C10</f>
        <v>9804883.6099999994</v>
      </c>
      <c r="F10" s="189">
        <f>利润表!D10</f>
        <v>0</v>
      </c>
      <c r="G10" s="527"/>
      <c r="H10" s="572"/>
      <c r="I10" s="189">
        <f>利润表!E10</f>
        <v>9804883.6099999994</v>
      </c>
      <c r="J10" s="189">
        <f>利润表!F10</f>
        <v>0</v>
      </c>
      <c r="K10" s="193"/>
    </row>
    <row r="11" spans="1:15" s="175" customFormat="1" ht="15.95" customHeight="1">
      <c r="A11" s="191" t="s">
        <v>190</v>
      </c>
      <c r="B11" s="188">
        <v>7</v>
      </c>
      <c r="C11" s="572"/>
      <c r="D11" s="572"/>
      <c r="E11" s="189">
        <f>利润表!C11</f>
        <v>9804883.6099999994</v>
      </c>
      <c r="F11" s="189">
        <f>利润表!D11</f>
        <v>0</v>
      </c>
      <c r="G11" s="527"/>
      <c r="H11" s="572"/>
      <c r="I11" s="189">
        <f>利润表!E11</f>
        <v>9804883.6099999994</v>
      </c>
      <c r="J11" s="189">
        <f>利润表!F11</f>
        <v>0</v>
      </c>
      <c r="K11" s="193"/>
    </row>
    <row r="12" spans="1:15" s="175" customFormat="1" ht="15.95" customHeight="1">
      <c r="A12" s="191" t="s">
        <v>191</v>
      </c>
      <c r="B12" s="188">
        <v>8</v>
      </c>
      <c r="C12" s="572"/>
      <c r="D12" s="572"/>
      <c r="E12" s="189">
        <f>利润表!C12</f>
        <v>0</v>
      </c>
      <c r="F12" s="189">
        <f>利润表!D12</f>
        <v>0</v>
      </c>
      <c r="G12" s="527"/>
      <c r="H12" s="572"/>
      <c r="I12" s="189">
        <f>利润表!E12</f>
        <v>0</v>
      </c>
      <c r="J12" s="189">
        <f>利润表!F12</f>
        <v>0</v>
      </c>
      <c r="K12" s="193"/>
    </row>
    <row r="13" spans="1:15" s="175" customFormat="1" ht="15.95" customHeight="1">
      <c r="A13" s="187" t="s">
        <v>192</v>
      </c>
      <c r="B13" s="188">
        <v>9</v>
      </c>
      <c r="C13" s="572"/>
      <c r="D13" s="572"/>
      <c r="E13" s="189">
        <f>利润表!C13</f>
        <v>3277226.33</v>
      </c>
      <c r="F13" s="189">
        <f>利润表!D13</f>
        <v>0</v>
      </c>
      <c r="G13" s="527"/>
      <c r="H13" s="572"/>
      <c r="I13" s="189">
        <f>利润表!E13</f>
        <v>3277226.33</v>
      </c>
      <c r="J13" s="189">
        <f>利润表!F13</f>
        <v>0</v>
      </c>
      <c r="K13" s="193"/>
    </row>
    <row r="14" spans="1:15" s="175" customFormat="1" ht="21.75" customHeight="1">
      <c r="A14" s="191" t="s">
        <v>193</v>
      </c>
      <c r="B14" s="188">
        <v>10</v>
      </c>
      <c r="C14" s="572"/>
      <c r="D14" s="572"/>
      <c r="E14" s="189">
        <f>利润表!C14</f>
        <v>565383.46</v>
      </c>
      <c r="F14" s="189">
        <f>利润表!D14</f>
        <v>274617.93</v>
      </c>
      <c r="G14" s="527"/>
      <c r="H14" s="572"/>
      <c r="I14" s="189">
        <f>利润表!E14</f>
        <v>134463.96</v>
      </c>
      <c r="J14" s="189">
        <f>利润表!F14</f>
        <v>133958.04</v>
      </c>
      <c r="K14" s="453"/>
    </row>
    <row r="15" spans="1:15" s="175" customFormat="1" ht="15.95" customHeight="1">
      <c r="A15" s="191" t="s">
        <v>194</v>
      </c>
      <c r="B15" s="188">
        <v>11</v>
      </c>
      <c r="C15" s="572"/>
      <c r="D15" s="572"/>
      <c r="E15" s="189">
        <f>利润表!C15</f>
        <v>4550</v>
      </c>
      <c r="F15" s="189">
        <f>利润表!D15</f>
        <v>0</v>
      </c>
      <c r="G15" s="527"/>
      <c r="H15" s="572"/>
      <c r="I15" s="189">
        <f>利润表!E15</f>
        <v>0</v>
      </c>
      <c r="J15" s="189">
        <f>利润表!F15</f>
        <v>0</v>
      </c>
      <c r="K15" s="193"/>
    </row>
    <row r="16" spans="1:15" s="175" customFormat="1" ht="15.95" customHeight="1">
      <c r="A16" s="191" t="s">
        <v>195</v>
      </c>
      <c r="B16" s="188">
        <v>12</v>
      </c>
      <c r="C16" s="572"/>
      <c r="D16" s="572"/>
      <c r="E16" s="189">
        <f>利润表!C16</f>
        <v>0</v>
      </c>
      <c r="F16" s="189">
        <f>利润表!D16</f>
        <v>0</v>
      </c>
      <c r="G16" s="527"/>
      <c r="H16" s="572"/>
      <c r="I16" s="189">
        <f>利润表!E16</f>
        <v>0</v>
      </c>
      <c r="J16" s="189">
        <f>利润表!F16</f>
        <v>0</v>
      </c>
      <c r="K16" s="193"/>
    </row>
    <row r="17" spans="1:11" s="175" customFormat="1" ht="15.95" customHeight="1">
      <c r="A17" s="191" t="s">
        <v>196</v>
      </c>
      <c r="B17" s="188">
        <v>13</v>
      </c>
      <c r="C17" s="572"/>
      <c r="D17" s="572"/>
      <c r="E17" s="189">
        <f>利润表!C17</f>
        <v>0</v>
      </c>
      <c r="F17" s="189">
        <f>利润表!D17</f>
        <v>0</v>
      </c>
      <c r="G17" s="527"/>
      <c r="H17" s="572"/>
      <c r="I17" s="189">
        <f>利润表!E17</f>
        <v>0</v>
      </c>
      <c r="J17" s="189">
        <f>利润表!F17</f>
        <v>0</v>
      </c>
      <c r="K17" s="193"/>
    </row>
    <row r="18" spans="1:11" s="175" customFormat="1" ht="15.95" customHeight="1">
      <c r="A18" s="191" t="s">
        <v>197</v>
      </c>
      <c r="B18" s="188">
        <v>14</v>
      </c>
      <c r="C18" s="572"/>
      <c r="D18" s="572"/>
      <c r="E18" s="189">
        <f>利润表!C18</f>
        <v>-49964.579999999994</v>
      </c>
      <c r="F18" s="189">
        <f>利润表!D18</f>
        <v>-3191.08</v>
      </c>
      <c r="G18" s="527"/>
      <c r="H18" s="572"/>
      <c r="I18" s="189">
        <f>利润表!E18</f>
        <v>-4386.88</v>
      </c>
      <c r="J18" s="189">
        <f>利润表!F18</f>
        <v>-3203.26</v>
      </c>
      <c r="K18" s="193"/>
    </row>
    <row r="19" spans="1:11" s="175" customFormat="1" ht="15.95" customHeight="1">
      <c r="A19" s="191" t="s">
        <v>198</v>
      </c>
      <c r="B19" s="188">
        <v>15</v>
      </c>
      <c r="C19" s="572"/>
      <c r="D19" s="572"/>
      <c r="E19" s="189">
        <f>利润表!C19</f>
        <v>0</v>
      </c>
      <c r="F19" s="189">
        <f>利润表!D19</f>
        <v>0</v>
      </c>
      <c r="G19" s="575"/>
      <c r="H19" s="572"/>
      <c r="I19" s="189">
        <f>利润表!E19</f>
        <v>0</v>
      </c>
      <c r="J19" s="189">
        <f>利润表!F19</f>
        <v>0</v>
      </c>
      <c r="K19" s="194"/>
    </row>
    <row r="20" spans="1:11" s="175" customFormat="1" ht="15.95" customHeight="1">
      <c r="A20" s="191" t="s">
        <v>199</v>
      </c>
      <c r="B20" s="188">
        <v>16</v>
      </c>
      <c r="C20" s="572"/>
      <c r="D20" s="572"/>
      <c r="E20" s="189">
        <f>利润表!C20</f>
        <v>60646.990000000005</v>
      </c>
      <c r="F20" s="189">
        <f>利润表!D20</f>
        <v>3207.88</v>
      </c>
      <c r="G20" s="575"/>
      <c r="H20" s="572"/>
      <c r="I20" s="189">
        <f>利润表!E20</f>
        <v>14728.69</v>
      </c>
      <c r="J20" s="189">
        <f>利润表!F20</f>
        <v>3204.26</v>
      </c>
      <c r="K20" s="194"/>
    </row>
    <row r="21" spans="1:11" s="175" customFormat="1" ht="15.95" customHeight="1">
      <c r="A21" s="191" t="s">
        <v>200</v>
      </c>
      <c r="B21" s="188">
        <v>17</v>
      </c>
      <c r="C21" s="572"/>
      <c r="D21" s="572"/>
      <c r="E21" s="189">
        <f>利润表!C21</f>
        <v>0</v>
      </c>
      <c r="F21" s="189">
        <f>利润表!D21</f>
        <v>0</v>
      </c>
      <c r="G21" s="575"/>
      <c r="H21" s="572"/>
      <c r="I21" s="189">
        <f>利润表!E21</f>
        <v>0</v>
      </c>
      <c r="J21" s="189">
        <f>利润表!F21</f>
        <v>0</v>
      </c>
      <c r="K21" s="194"/>
    </row>
    <row r="22" spans="1:11" s="175" customFormat="1" ht="15.95" customHeight="1">
      <c r="A22" s="191" t="s">
        <v>201</v>
      </c>
      <c r="B22" s="188">
        <v>18</v>
      </c>
      <c r="C22" s="572"/>
      <c r="D22" s="572"/>
      <c r="E22" s="189">
        <f>利润表!C22</f>
        <v>0</v>
      </c>
      <c r="F22" s="189">
        <f>利润表!D22</f>
        <v>0</v>
      </c>
      <c r="G22" s="575"/>
      <c r="H22" s="572">
        <f>(SUM('[8]2.2 利润表'!M23))*10000</f>
        <v>0</v>
      </c>
      <c r="I22" s="189">
        <f>利润表!E22</f>
        <v>0</v>
      </c>
      <c r="J22" s="189">
        <f>利润表!F22</f>
        <v>0</v>
      </c>
      <c r="K22" s="194"/>
    </row>
    <row r="23" spans="1:11" s="175" customFormat="1" ht="15.95" customHeight="1">
      <c r="A23" s="191" t="s">
        <v>202</v>
      </c>
      <c r="B23" s="188">
        <v>19</v>
      </c>
      <c r="C23" s="572"/>
      <c r="D23" s="572"/>
      <c r="E23" s="189">
        <f>利润表!C23</f>
        <v>0</v>
      </c>
      <c r="F23" s="189">
        <f>利润表!D23</f>
        <v>0</v>
      </c>
      <c r="G23" s="575"/>
      <c r="H23" s="572">
        <f>(SUM('[8]2.2 利润表'!M24))*10000</f>
        <v>0</v>
      </c>
      <c r="I23" s="189">
        <f>利润表!E23</f>
        <v>0</v>
      </c>
      <c r="J23" s="189">
        <f>利润表!F23</f>
        <v>0</v>
      </c>
      <c r="K23" s="194"/>
    </row>
    <row r="24" spans="1:11" s="175" customFormat="1" ht="15.95" customHeight="1">
      <c r="A24" s="187" t="s">
        <v>203</v>
      </c>
      <c r="B24" s="188">
        <v>20</v>
      </c>
      <c r="C24" s="572"/>
      <c r="D24" s="572"/>
      <c r="E24" s="189">
        <f>利润表!C24</f>
        <v>0</v>
      </c>
      <c r="F24" s="189">
        <f>利润表!D24</f>
        <v>0</v>
      </c>
      <c r="G24" s="575"/>
      <c r="H24" s="572">
        <f>(SUM('[8]2.2 利润表'!M25))*10000</f>
        <v>0</v>
      </c>
      <c r="I24" s="189">
        <f>利润表!E24</f>
        <v>0</v>
      </c>
      <c r="J24" s="189">
        <f>利润表!F24</f>
        <v>0</v>
      </c>
      <c r="K24" s="194"/>
    </row>
    <row r="25" spans="1:11" s="175" customFormat="1" ht="15.95" customHeight="1">
      <c r="A25" s="191" t="s">
        <v>204</v>
      </c>
      <c r="B25" s="188">
        <v>21</v>
      </c>
      <c r="C25" s="572">
        <f>('[8]2.2 利润表'!E26)*10000</f>
        <v>0</v>
      </c>
      <c r="D25" s="572">
        <f>SUM('[8]2.2 利润表'!F26:M26)*10000</f>
        <v>0</v>
      </c>
      <c r="E25" s="189">
        <f>利润表!C25</f>
        <v>0</v>
      </c>
      <c r="F25" s="189">
        <f>利润表!D25</f>
        <v>0</v>
      </c>
      <c r="G25" s="575"/>
      <c r="H25" s="572">
        <f>(SUM('[8]2.2 利润表'!M26))*10000</f>
        <v>0</v>
      </c>
      <c r="I25" s="189">
        <f>利润表!E25</f>
        <v>0</v>
      </c>
      <c r="J25" s="189">
        <f>利润表!F25</f>
        <v>0</v>
      </c>
      <c r="K25" s="194"/>
    </row>
    <row r="26" spans="1:11" s="175" customFormat="1" ht="15.95" customHeight="1">
      <c r="A26" s="191" t="s">
        <v>205</v>
      </c>
      <c r="B26" s="188">
        <v>22</v>
      </c>
      <c r="C26" s="572">
        <f>('[8]2.2 利润表'!E27)*10000</f>
        <v>0</v>
      </c>
      <c r="D26" s="572">
        <f>SUM('[8]2.2 利润表'!F27:M27)*10000</f>
        <v>0</v>
      </c>
      <c r="E26" s="189">
        <f>利润表!C26</f>
        <v>0</v>
      </c>
      <c r="F26" s="189">
        <f>利润表!D26</f>
        <v>0</v>
      </c>
      <c r="G26" s="194"/>
      <c r="H26" s="572">
        <f>(SUM('[8]2.2 利润表'!M27))*10000</f>
        <v>0</v>
      </c>
      <c r="I26" s="189">
        <f>利润表!E26</f>
        <v>0</v>
      </c>
      <c r="J26" s="189">
        <f>利润表!F26</f>
        <v>0</v>
      </c>
      <c r="K26" s="194"/>
    </row>
    <row r="27" spans="1:11" s="175" customFormat="1" ht="15.95" customHeight="1">
      <c r="A27" s="187" t="s">
        <v>206</v>
      </c>
      <c r="B27" s="188">
        <v>23</v>
      </c>
      <c r="C27" s="189"/>
      <c r="D27" s="189">
        <f>D5-D9</f>
        <v>0</v>
      </c>
      <c r="E27" s="189">
        <f>利润表!C27</f>
        <v>-1303383.3899999997</v>
      </c>
      <c r="F27" s="189">
        <f>利润表!D27</f>
        <v>-271426.84999999998</v>
      </c>
      <c r="G27" s="190"/>
      <c r="H27" s="189">
        <f>H5-H9</f>
        <v>0</v>
      </c>
      <c r="I27" s="189">
        <f>利润表!E27</f>
        <v>-913491.58999999973</v>
      </c>
      <c r="J27" s="189">
        <f>利润表!F27</f>
        <v>-130754.78000000001</v>
      </c>
      <c r="K27" s="190"/>
    </row>
    <row r="28" spans="1:11" s="175" customFormat="1" ht="15.95" customHeight="1">
      <c r="A28" s="191" t="s">
        <v>207</v>
      </c>
      <c r="B28" s="188">
        <v>24</v>
      </c>
      <c r="C28" s="194"/>
      <c r="D28" s="572"/>
      <c r="E28" s="189">
        <f>利润表!C28</f>
        <v>0</v>
      </c>
      <c r="F28" s="189">
        <f>利润表!D28</f>
        <v>0</v>
      </c>
      <c r="G28" s="194"/>
      <c r="H28" s="194">
        <f>SUM('[8]2.2 利润表'!M30)*10000</f>
        <v>0</v>
      </c>
      <c r="I28" s="189">
        <f>利润表!E28</f>
        <v>0</v>
      </c>
      <c r="J28" s="189">
        <f>利润表!F28</f>
        <v>0</v>
      </c>
      <c r="K28" s="194"/>
    </row>
    <row r="29" spans="1:11" s="175" customFormat="1" ht="15.95" customHeight="1">
      <c r="A29" s="196" t="s">
        <v>208</v>
      </c>
      <c r="B29" s="188">
        <v>25</v>
      </c>
      <c r="C29" s="194">
        <f>'[8]2.2 利润表'!E31</f>
        <v>0</v>
      </c>
      <c r="D29" s="572">
        <f>SUM('[8]2.2 利润表'!F31:K31)*10000</f>
        <v>0</v>
      </c>
      <c r="E29" s="189">
        <f>利润表!C29</f>
        <v>0</v>
      </c>
      <c r="F29" s="189">
        <f>利润表!D29</f>
        <v>0</v>
      </c>
      <c r="G29" s="194"/>
      <c r="H29" s="195">
        <v>0</v>
      </c>
      <c r="I29" s="189">
        <f>利润表!E29</f>
        <v>0</v>
      </c>
      <c r="J29" s="189">
        <f>利润表!F29</f>
        <v>0</v>
      </c>
      <c r="K29" s="194"/>
    </row>
    <row r="30" spans="1:11" s="175" customFormat="1" ht="15.95" customHeight="1">
      <c r="A30" s="196" t="s">
        <v>209</v>
      </c>
      <c r="B30" s="188">
        <v>26</v>
      </c>
      <c r="C30" s="194">
        <f>'[8]2.2 利润表'!E32</f>
        <v>0</v>
      </c>
      <c r="D30" s="572">
        <f>SUM('[8]2.2 利润表'!F32:K32)*10000</f>
        <v>0</v>
      </c>
      <c r="E30" s="189">
        <f>利润表!C30</f>
        <v>0</v>
      </c>
      <c r="F30" s="189">
        <f>利润表!D30</f>
        <v>0</v>
      </c>
      <c r="G30" s="194"/>
      <c r="H30" s="195">
        <v>0</v>
      </c>
      <c r="I30" s="189">
        <f>利润表!E30</f>
        <v>0</v>
      </c>
      <c r="J30" s="189">
        <f>利润表!F30</f>
        <v>0</v>
      </c>
      <c r="K30" s="194"/>
    </row>
    <row r="31" spans="1:11" s="175" customFormat="1" ht="15.95" customHeight="1">
      <c r="A31" s="196" t="s">
        <v>210</v>
      </c>
      <c r="B31" s="188">
        <v>27</v>
      </c>
      <c r="C31" s="194">
        <f>'[8]2.2 利润表'!E33</f>
        <v>0</v>
      </c>
      <c r="D31" s="572">
        <f>SUM('[8]2.2 利润表'!F33:K33)*10000</f>
        <v>0</v>
      </c>
      <c r="E31" s="189">
        <f>利润表!C31</f>
        <v>0</v>
      </c>
      <c r="F31" s="189">
        <f>利润表!D31</f>
        <v>0</v>
      </c>
      <c r="G31" s="194"/>
      <c r="H31" s="195">
        <v>0</v>
      </c>
      <c r="I31" s="189">
        <f>利润表!E31</f>
        <v>0</v>
      </c>
      <c r="J31" s="189">
        <f>利润表!F31</f>
        <v>0</v>
      </c>
      <c r="K31" s="194"/>
    </row>
    <row r="32" spans="1:11" s="175" customFormat="1" ht="15.95" customHeight="1">
      <c r="A32" s="196" t="s">
        <v>211</v>
      </c>
      <c r="B32" s="188">
        <v>28</v>
      </c>
      <c r="C32" s="194">
        <f>'[8]2.2 利润表'!E34</f>
        <v>0</v>
      </c>
      <c r="D32" s="572">
        <f>SUM('[8]2.2 利润表'!F34:K34)*10000</f>
        <v>0</v>
      </c>
      <c r="E32" s="189">
        <f>利润表!C32</f>
        <v>0</v>
      </c>
      <c r="F32" s="189">
        <f>利润表!D32</f>
        <v>0</v>
      </c>
      <c r="G32" s="194"/>
      <c r="H32" s="195">
        <v>0</v>
      </c>
      <c r="I32" s="189">
        <f>利润表!E32</f>
        <v>0</v>
      </c>
      <c r="J32" s="189">
        <f>利润表!F32</f>
        <v>0</v>
      </c>
      <c r="K32" s="194"/>
    </row>
    <row r="33" spans="1:11" s="175" customFormat="1" ht="15.95" customHeight="1">
      <c r="A33" s="196" t="s">
        <v>212</v>
      </c>
      <c r="B33" s="188"/>
      <c r="C33" s="194"/>
      <c r="D33" s="572"/>
      <c r="E33" s="189">
        <f>利润表!C33</f>
        <v>0</v>
      </c>
      <c r="F33" s="189">
        <f>利润表!D33</f>
        <v>0</v>
      </c>
      <c r="G33" s="194"/>
      <c r="H33" s="195">
        <v>0</v>
      </c>
      <c r="I33" s="189">
        <f>利润表!E33</f>
        <v>0</v>
      </c>
      <c r="J33" s="189">
        <f>利润表!F35</f>
        <v>0</v>
      </c>
      <c r="K33" s="194"/>
    </row>
    <row r="34" spans="1:11" s="175" customFormat="1" ht="15.95" customHeight="1">
      <c r="A34" s="191" t="s">
        <v>213</v>
      </c>
      <c r="B34" s="188"/>
      <c r="C34" s="194"/>
      <c r="D34" s="572"/>
      <c r="E34" s="189">
        <f>利润表!C34</f>
        <v>0</v>
      </c>
      <c r="F34" s="189">
        <f>利润表!D34</f>
        <v>0</v>
      </c>
      <c r="G34" s="194"/>
      <c r="H34" s="195">
        <v>0</v>
      </c>
      <c r="I34" s="189">
        <f>利润表!E34</f>
        <v>0</v>
      </c>
      <c r="J34" s="189">
        <f>利润表!F36</f>
        <v>0</v>
      </c>
      <c r="K34" s="194"/>
    </row>
    <row r="35" spans="1:11" s="175" customFormat="1" ht="15.95" customHeight="1">
      <c r="A35" s="191" t="s">
        <v>214</v>
      </c>
      <c r="B35" s="188">
        <v>29</v>
      </c>
      <c r="C35" s="194"/>
      <c r="D35" s="572">
        <f>SUM('[8]2.2 利润表'!F33:M33)*10000</f>
        <v>0</v>
      </c>
      <c r="E35" s="189">
        <f>利润表!C35</f>
        <v>82.49</v>
      </c>
      <c r="F35" s="189">
        <f>利润表!D35</f>
        <v>0.09</v>
      </c>
      <c r="G35" s="526"/>
      <c r="H35" s="194"/>
      <c r="I35" s="189">
        <f>利润表!E35</f>
        <v>13.39</v>
      </c>
      <c r="J35" s="189">
        <f>利润表!F37</f>
        <v>0</v>
      </c>
      <c r="K35" s="193"/>
    </row>
    <row r="36" spans="1:11" s="175" customFormat="1" ht="15.95" customHeight="1">
      <c r="A36" s="191" t="s">
        <v>215</v>
      </c>
      <c r="B36" s="188">
        <v>30</v>
      </c>
      <c r="C36" s="194"/>
      <c r="D36" s="572"/>
      <c r="E36" s="189">
        <f>利润表!C36</f>
        <v>0</v>
      </c>
      <c r="F36" s="189">
        <f>利润表!D36</f>
        <v>0</v>
      </c>
      <c r="G36" s="194"/>
      <c r="H36" s="195">
        <v>0</v>
      </c>
      <c r="I36" s="189">
        <f>利润表!E36</f>
        <v>0</v>
      </c>
      <c r="J36" s="189">
        <f>利润表!F38</f>
        <v>0</v>
      </c>
      <c r="K36" s="194"/>
    </row>
    <row r="37" spans="1:11" s="175" customFormat="1" ht="15.95" customHeight="1">
      <c r="A37" s="191" t="s">
        <v>216</v>
      </c>
      <c r="B37" s="188">
        <v>31</v>
      </c>
      <c r="C37" s="194"/>
      <c r="D37" s="572"/>
      <c r="E37" s="189">
        <f>利润表!C37</f>
        <v>0</v>
      </c>
      <c r="F37" s="189">
        <f>利润表!D37</f>
        <v>0</v>
      </c>
      <c r="G37" s="194"/>
      <c r="H37" s="195">
        <v>0</v>
      </c>
      <c r="I37" s="189">
        <f>利润表!E37</f>
        <v>0</v>
      </c>
      <c r="J37" s="189"/>
      <c r="K37" s="194"/>
    </row>
    <row r="38" spans="1:11" s="175" customFormat="1" ht="15.95" customHeight="1">
      <c r="A38" s="191" t="s">
        <v>217</v>
      </c>
      <c r="B38" s="188">
        <v>32</v>
      </c>
      <c r="C38" s="194">
        <f>'[8]2.2 利润表'!E40</f>
        <v>0</v>
      </c>
      <c r="D38" s="572"/>
      <c r="E38" s="189">
        <f>利润表!C38</f>
        <v>0</v>
      </c>
      <c r="F38" s="189">
        <f>利润表!D38</f>
        <v>0</v>
      </c>
      <c r="G38" s="194"/>
      <c r="H38" s="195">
        <v>0</v>
      </c>
      <c r="I38" s="189">
        <f>利润表!E38</f>
        <v>0</v>
      </c>
      <c r="J38" s="189">
        <f>利润表!F40</f>
        <v>0</v>
      </c>
      <c r="K38" s="194"/>
    </row>
    <row r="39" spans="1:11" s="175" customFormat="1" ht="15.95" customHeight="1">
      <c r="A39" s="187" t="s">
        <v>218</v>
      </c>
      <c r="B39" s="188">
        <v>33</v>
      </c>
      <c r="C39" s="189"/>
      <c r="D39" s="189">
        <f>D27+D28-D35</f>
        <v>0</v>
      </c>
      <c r="E39" s="189">
        <f>利润表!C39</f>
        <v>-1303465.8799999997</v>
      </c>
      <c r="F39" s="189">
        <f>利润表!D39</f>
        <v>-271426.94</v>
      </c>
      <c r="G39" s="190"/>
      <c r="H39" s="189">
        <f>H27+H28-H35</f>
        <v>0</v>
      </c>
      <c r="I39" s="189">
        <f>利润表!E39</f>
        <v>-913504.97999999975</v>
      </c>
      <c r="J39" s="189">
        <f>利润表!F42</f>
        <v>-130754.78000000001</v>
      </c>
      <c r="K39" s="190"/>
    </row>
    <row r="40" spans="1:11" s="175" customFormat="1" ht="15.95" customHeight="1">
      <c r="A40" s="191" t="s">
        <v>219</v>
      </c>
      <c r="B40" s="188">
        <v>34</v>
      </c>
      <c r="C40" s="194"/>
      <c r="D40" s="192">
        <v>0</v>
      </c>
      <c r="E40" s="189">
        <f>利润表!C40</f>
        <v>0</v>
      </c>
      <c r="F40" s="189">
        <f>利润表!D40</f>
        <v>0</v>
      </c>
      <c r="G40" s="193"/>
      <c r="H40" s="192">
        <v>0</v>
      </c>
      <c r="I40" s="189">
        <f>利润表!E40</f>
        <v>0</v>
      </c>
      <c r="J40" s="189"/>
      <c r="K40" s="193"/>
    </row>
    <row r="41" spans="1:11" s="175" customFormat="1" ht="15.95" customHeight="1">
      <c r="A41" s="197" t="s">
        <v>220</v>
      </c>
      <c r="B41" s="188">
        <v>35</v>
      </c>
      <c r="C41" s="194">
        <f>'[8]2.2 利润表'!E42</f>
        <v>0</v>
      </c>
      <c r="D41" s="195">
        <v>0</v>
      </c>
      <c r="E41" s="189">
        <f>利润表!C41</f>
        <v>0</v>
      </c>
      <c r="F41" s="189">
        <f>利润表!D41</f>
        <v>0</v>
      </c>
      <c r="G41" s="194"/>
      <c r="H41" s="195">
        <v>0</v>
      </c>
      <c r="I41" s="189">
        <f>利润表!E41</f>
        <v>0</v>
      </c>
      <c r="J41" s="189">
        <f>利润表!F44</f>
        <v>0</v>
      </c>
      <c r="K41" s="194"/>
    </row>
    <row r="42" spans="1:11" s="175" customFormat="1" ht="15.95" customHeight="1">
      <c r="A42" s="187" t="s">
        <v>221</v>
      </c>
      <c r="B42" s="188">
        <v>36</v>
      </c>
      <c r="C42" s="189">
        <f>C39</f>
        <v>0</v>
      </c>
      <c r="D42" s="189">
        <f>D39</f>
        <v>0</v>
      </c>
      <c r="E42" s="189">
        <f>利润表!C42</f>
        <v>-1303465.8799999997</v>
      </c>
      <c r="F42" s="189">
        <f>利润表!D42</f>
        <v>-271426.94</v>
      </c>
      <c r="G42" s="190"/>
      <c r="H42" s="189">
        <f>H39</f>
        <v>0</v>
      </c>
      <c r="I42" s="189" t="e">
        <f>利润表!E42</f>
        <v>#REF!</v>
      </c>
      <c r="J42" s="189">
        <f>利润表!F45</f>
        <v>-130754.78000000001</v>
      </c>
      <c r="K42" s="190"/>
    </row>
    <row r="43" spans="1:11" s="175" customFormat="1" ht="15.95" customHeight="1">
      <c r="A43" s="191" t="s">
        <v>222</v>
      </c>
      <c r="B43" s="188">
        <v>37</v>
      </c>
      <c r="C43" s="194">
        <f>'[8]2.2 利润表'!E44</f>
        <v>0</v>
      </c>
      <c r="D43" s="194"/>
      <c r="E43" s="189">
        <f>利润表!C44</f>
        <v>0</v>
      </c>
      <c r="F43" s="189">
        <f>利润表!D44</f>
        <v>0</v>
      </c>
      <c r="G43" s="193"/>
      <c r="H43" s="194">
        <f>'[9]2.2 利润表'!K44*10000</f>
        <v>0</v>
      </c>
      <c r="I43" s="189">
        <f>利润表!E44</f>
        <v>0</v>
      </c>
      <c r="J43" s="189">
        <f>利润表!F46</f>
        <v>0</v>
      </c>
      <c r="K43" s="193"/>
    </row>
    <row r="44" spans="1:11" s="175" customFormat="1" ht="15.95" customHeight="1">
      <c r="A44" s="187" t="s">
        <v>223</v>
      </c>
      <c r="B44" s="188">
        <v>38</v>
      </c>
      <c r="C44" s="189">
        <f>C42</f>
        <v>0</v>
      </c>
      <c r="D44" s="189">
        <f>D42</f>
        <v>0</v>
      </c>
      <c r="E44" s="189">
        <f>利润表!C45</f>
        <v>-1303465.8799999997</v>
      </c>
      <c r="F44" s="189">
        <f>利润表!D45</f>
        <v>-271426.94</v>
      </c>
      <c r="G44" s="200"/>
      <c r="H44" s="189">
        <f>H42</f>
        <v>0</v>
      </c>
      <c r="I44" s="189" t="e">
        <f>利润表!E45</f>
        <v>#REF!</v>
      </c>
      <c r="J44" s="189">
        <f>利润表!F45</f>
        <v>-130754.78000000001</v>
      </c>
      <c r="K44" s="200"/>
    </row>
    <row r="45" spans="1:11" s="175" customFormat="1" ht="15.95" customHeight="1">
      <c r="A45" s="187" t="s">
        <v>224</v>
      </c>
      <c r="B45" s="188">
        <v>39</v>
      </c>
      <c r="C45" s="572">
        <v>0</v>
      </c>
      <c r="D45" s="194"/>
      <c r="E45" s="189">
        <f>利润表!C46</f>
        <v>0</v>
      </c>
      <c r="F45" s="189">
        <f>利润表!D46</f>
        <v>0</v>
      </c>
      <c r="G45" s="194"/>
      <c r="H45" s="195"/>
      <c r="I45" s="189">
        <f>利润表!E46</f>
        <v>0</v>
      </c>
      <c r="J45" s="189">
        <f>利润表!F48</f>
        <v>0</v>
      </c>
      <c r="K45" s="194"/>
    </row>
    <row r="46" spans="1:11" s="175" customFormat="1" ht="15.95" customHeight="1">
      <c r="A46" s="187" t="s">
        <v>225</v>
      </c>
      <c r="B46" s="188">
        <v>40</v>
      </c>
      <c r="C46" s="194">
        <v>0</v>
      </c>
      <c r="D46" s="194"/>
      <c r="E46" s="189">
        <f>利润表!C47</f>
        <v>0</v>
      </c>
      <c r="F46" s="189">
        <f>利润表!D47</f>
        <v>0</v>
      </c>
      <c r="G46" s="194"/>
      <c r="H46" s="195"/>
      <c r="I46" s="189">
        <f>利润表!E47</f>
        <v>0</v>
      </c>
      <c r="J46" s="189">
        <v>0</v>
      </c>
      <c r="K46" s="194"/>
    </row>
    <row r="47" spans="1:11" s="175" customFormat="1" ht="15.95" customHeight="1">
      <c r="A47" s="187" t="s">
        <v>226</v>
      </c>
      <c r="B47" s="188">
        <v>41</v>
      </c>
      <c r="C47" s="194"/>
      <c r="D47" s="194"/>
      <c r="E47" s="189">
        <f>利润表!C48</f>
        <v>0</v>
      </c>
      <c r="F47" s="189">
        <f>利润表!D48</f>
        <v>0</v>
      </c>
      <c r="G47" s="194"/>
      <c r="H47" s="195"/>
      <c r="I47" s="189">
        <f>利润表!E48</f>
        <v>0</v>
      </c>
      <c r="J47" s="189">
        <v>0</v>
      </c>
      <c r="K47" s="194"/>
    </row>
    <row r="48" spans="1:11" s="175" customFormat="1" ht="15.95" customHeight="1">
      <c r="A48" s="187"/>
      <c r="B48" s="188">
        <v>42</v>
      </c>
      <c r="C48" s="199"/>
      <c r="D48" s="199"/>
      <c r="E48" s="189">
        <f>利润表!C49</f>
        <v>0</v>
      </c>
      <c r="F48" s="189">
        <f>利润表!D49</f>
        <v>0</v>
      </c>
      <c r="G48" s="200"/>
      <c r="H48" s="199"/>
      <c r="I48" s="189">
        <f>利润表!E49</f>
        <v>0</v>
      </c>
      <c r="J48" s="189">
        <f>利润表!F49</f>
        <v>0</v>
      </c>
      <c r="K48" s="200"/>
    </row>
    <row r="49" spans="1:11" s="175" customFormat="1" ht="15.95" customHeight="1">
      <c r="A49" s="201"/>
      <c r="B49" s="202">
        <v>43</v>
      </c>
      <c r="C49" s="203"/>
      <c r="D49" s="203"/>
      <c r="E49" s="189">
        <f>利润表!C50</f>
        <v>0</v>
      </c>
      <c r="F49" s="189">
        <f>利润表!D50</f>
        <v>0</v>
      </c>
      <c r="G49" s="204"/>
      <c r="H49" s="203"/>
      <c r="I49" s="189">
        <f>利润表!E50</f>
        <v>0</v>
      </c>
      <c r="J49" s="189">
        <f>利润表!F50</f>
        <v>0</v>
      </c>
      <c r="K49" s="204"/>
    </row>
    <row r="50" spans="1:11" s="176" customFormat="1" ht="15.95" customHeight="1">
      <c r="A50" s="205" t="s">
        <v>227</v>
      </c>
      <c r="B50" s="205"/>
      <c r="C50" s="206"/>
      <c r="D50" s="206"/>
      <c r="E50" s="206"/>
      <c r="F50" s="205" t="s">
        <v>169</v>
      </c>
      <c r="H50" s="206"/>
      <c r="I50" s="206"/>
      <c r="J50" s="205" t="s">
        <v>169</v>
      </c>
    </row>
    <row r="51" spans="1:11" ht="18" customHeight="1">
      <c r="A51" s="205"/>
      <c r="B51" s="205"/>
      <c r="C51" s="206"/>
      <c r="D51" s="206"/>
      <c r="E51" s="206"/>
      <c r="F51" s="175"/>
      <c r="H51" s="206"/>
      <c r="I51" s="206"/>
      <c r="J51" s="175"/>
    </row>
    <row r="52" spans="1:11" ht="18" customHeight="1">
      <c r="A52" s="207" t="s">
        <v>170</v>
      </c>
      <c r="B52" s="208"/>
      <c r="C52" s="209"/>
      <c r="D52" s="209"/>
      <c r="E52" s="209"/>
      <c r="F52" s="210"/>
      <c r="H52" s="209"/>
      <c r="I52" s="209"/>
      <c r="J52" s="210"/>
    </row>
    <row r="53" spans="1:11" ht="18" customHeight="1">
      <c r="A53" s="211" t="s">
        <v>171</v>
      </c>
      <c r="B53" s="208"/>
      <c r="C53" s="209"/>
      <c r="D53" s="209"/>
      <c r="E53" s="209"/>
      <c r="F53" s="210"/>
      <c r="H53" s="209"/>
      <c r="I53" s="209"/>
      <c r="J53" s="210"/>
    </row>
    <row r="54" spans="1:11" ht="18" customHeight="1">
      <c r="A54" s="211" t="s">
        <v>228</v>
      </c>
      <c r="B54" s="212"/>
      <c r="C54" s="213"/>
      <c r="D54" s="213"/>
      <c r="E54" s="213"/>
      <c r="F54" s="176"/>
      <c r="H54" s="213"/>
      <c r="I54" s="213"/>
      <c r="J54" s="176"/>
    </row>
    <row r="55" spans="1:11" ht="18" customHeight="1"/>
    <row r="56" spans="1:11" ht="18" customHeight="1">
      <c r="C56" s="214"/>
      <c r="D56" s="214"/>
      <c r="E56" s="214"/>
      <c r="H56" s="214"/>
      <c r="I56" s="214"/>
    </row>
    <row r="57" spans="1:11" ht="18" customHeight="1"/>
    <row r="58" spans="1:11" ht="18" customHeight="1"/>
    <row r="59" spans="1:11" ht="18" customHeight="1"/>
    <row r="60" spans="1:11" ht="18" customHeight="1"/>
  </sheetData>
  <sheetProtection formatColumns="0" formatRows="0" insertHyperlinks="0"/>
  <mergeCells count="2">
    <mergeCell ref="A1:F1"/>
    <mergeCell ref="B3:E3"/>
  </mergeCells>
  <phoneticPr fontId="38" type="noConversion"/>
  <pageMargins left="0.55000000000000004" right="0.25902777777777802" top="0.6" bottom="0.27916666666666701" header="0.25" footer="0.2"/>
  <pageSetup paperSize="9" scale="90"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A72"/>
  <sheetViews>
    <sheetView workbookViewId="0">
      <selection activeCell="C15" sqref="C15"/>
    </sheetView>
  </sheetViews>
  <sheetFormatPr defaultRowHeight="14.25"/>
  <cols>
    <col min="1" max="1" width="45.875" style="379" customWidth="1"/>
    <col min="2" max="2" width="5.75" style="419" customWidth="1"/>
    <col min="3" max="3" width="22.375" style="416" customWidth="1"/>
    <col min="4" max="4" width="41.5" style="416" customWidth="1"/>
    <col min="5" max="14" width="9" style="379"/>
    <col min="15" max="15" width="10.5" style="379" bestFit="1" customWidth="1"/>
    <col min="16" max="27" width="9" style="379"/>
    <col min="28" max="28" width="10.5" style="379" bestFit="1" customWidth="1"/>
    <col min="29" max="40" width="9" style="379"/>
    <col min="41" max="41" width="10.5" style="379" bestFit="1" customWidth="1"/>
    <col min="42" max="16384" width="9" style="379"/>
  </cols>
  <sheetData>
    <row r="1" spans="1:53" ht="18.75">
      <c r="A1" s="607" t="s">
        <v>713</v>
      </c>
      <c r="B1" s="607"/>
      <c r="C1" s="607"/>
      <c r="D1" s="607"/>
    </row>
    <row r="2" spans="1:53" ht="15.95" customHeight="1">
      <c r="A2" s="380"/>
      <c r="B2" s="380"/>
      <c r="C2" s="375"/>
      <c r="D2" s="375"/>
    </row>
    <row r="3" spans="1:53" s="381" customFormat="1" ht="15.95" customHeight="1" thickBot="1">
      <c r="A3" s="381" t="str">
        <f>[10]资产负债表!A3</f>
        <v>编制单位：ABC公司</v>
      </c>
      <c r="B3" s="619">
        <f>资产负债表!C3</f>
        <v>44530</v>
      </c>
      <c r="C3" s="620"/>
      <c r="D3" s="620"/>
    </row>
    <row r="4" spans="1:53" s="381" customFormat="1" ht="15.95" customHeight="1">
      <c r="A4" s="382" t="s">
        <v>714</v>
      </c>
      <c r="B4" s="383" t="s">
        <v>715</v>
      </c>
      <c r="C4" s="185" t="s">
        <v>1125</v>
      </c>
      <c r="D4" s="185" t="s">
        <v>716</v>
      </c>
      <c r="G4" s="621" t="s">
        <v>717</v>
      </c>
      <c r="H4" s="621"/>
      <c r="I4" s="622" t="s">
        <v>718</v>
      </c>
      <c r="J4" s="622" t="s">
        <v>719</v>
      </c>
      <c r="K4" s="622" t="s">
        <v>720</v>
      </c>
      <c r="L4" s="623" t="s">
        <v>721</v>
      </c>
      <c r="M4" s="624" t="s">
        <v>722</v>
      </c>
      <c r="N4" s="624" t="s">
        <v>723</v>
      </c>
      <c r="O4" s="618" t="s">
        <v>724</v>
      </c>
      <c r="P4" s="618"/>
      <c r="Q4" s="618"/>
      <c r="R4" s="618"/>
      <c r="S4" s="618"/>
      <c r="T4" s="618"/>
      <c r="U4" s="618"/>
      <c r="V4" s="618"/>
      <c r="W4" s="618"/>
      <c r="X4" s="618"/>
      <c r="Y4" s="618"/>
      <c r="Z4" s="618"/>
      <c r="AA4" s="618"/>
      <c r="AB4" s="618" t="s">
        <v>725</v>
      </c>
      <c r="AC4" s="618"/>
      <c r="AD4" s="618"/>
      <c r="AE4" s="618"/>
      <c r="AF4" s="618"/>
      <c r="AG4" s="618"/>
      <c r="AH4" s="618"/>
      <c r="AI4" s="618"/>
      <c r="AJ4" s="618"/>
      <c r="AK4" s="618"/>
      <c r="AL4" s="618"/>
      <c r="AM4" s="618"/>
      <c r="AN4" s="618"/>
      <c r="AO4" s="618" t="s">
        <v>726</v>
      </c>
      <c r="AP4" s="618"/>
      <c r="AQ4" s="618"/>
      <c r="AR4" s="618"/>
      <c r="AS4" s="618"/>
      <c r="AT4" s="618"/>
      <c r="AU4" s="618"/>
      <c r="AV4" s="618"/>
      <c r="AW4" s="618"/>
      <c r="AX4" s="618"/>
      <c r="AY4" s="618"/>
      <c r="AZ4" s="618"/>
      <c r="BA4" s="618"/>
    </row>
    <row r="5" spans="1:53" s="381" customFormat="1" ht="15.95" customHeight="1">
      <c r="A5" s="384" t="s">
        <v>183</v>
      </c>
      <c r="B5" s="385">
        <v>1</v>
      </c>
      <c r="C5" s="386">
        <f>C6</f>
        <v>0</v>
      </c>
      <c r="D5" s="386"/>
      <c r="G5" s="621"/>
      <c r="H5" s="621"/>
      <c r="I5" s="622"/>
      <c r="J5" s="622"/>
      <c r="K5" s="622"/>
      <c r="L5" s="623"/>
      <c r="M5" s="625"/>
      <c r="N5" s="625"/>
      <c r="O5" s="387" t="s">
        <v>727</v>
      </c>
      <c r="P5" s="387" t="s">
        <v>728</v>
      </c>
      <c r="Q5" s="387" t="s">
        <v>729</v>
      </c>
      <c r="R5" s="387" t="s">
        <v>730</v>
      </c>
      <c r="S5" s="387" t="s">
        <v>731</v>
      </c>
      <c r="T5" s="387" t="s">
        <v>732</v>
      </c>
      <c r="U5" s="387" t="s">
        <v>733</v>
      </c>
      <c r="V5" s="387" t="s">
        <v>734</v>
      </c>
      <c r="W5" s="387" t="s">
        <v>735</v>
      </c>
      <c r="X5" s="387" t="s">
        <v>736</v>
      </c>
      <c r="Y5" s="387" t="s">
        <v>737</v>
      </c>
      <c r="Z5" s="387" t="s">
        <v>738</v>
      </c>
      <c r="AA5" s="387" t="s">
        <v>739</v>
      </c>
      <c r="AB5" s="387" t="s">
        <v>727</v>
      </c>
      <c r="AC5" s="387" t="s">
        <v>728</v>
      </c>
      <c r="AD5" s="387" t="s">
        <v>729</v>
      </c>
      <c r="AE5" s="387" t="s">
        <v>730</v>
      </c>
      <c r="AF5" s="387" t="s">
        <v>731</v>
      </c>
      <c r="AG5" s="387" t="s">
        <v>732</v>
      </c>
      <c r="AH5" s="387" t="s">
        <v>733</v>
      </c>
      <c r="AI5" s="387" t="s">
        <v>734</v>
      </c>
      <c r="AJ5" s="387" t="s">
        <v>735</v>
      </c>
      <c r="AK5" s="387" t="s">
        <v>736</v>
      </c>
      <c r="AL5" s="387" t="s">
        <v>737</v>
      </c>
      <c r="AM5" s="387" t="s">
        <v>738</v>
      </c>
      <c r="AN5" s="387" t="s">
        <v>739</v>
      </c>
      <c r="AO5" s="387" t="s">
        <v>727</v>
      </c>
      <c r="AP5" s="387" t="s">
        <v>728</v>
      </c>
      <c r="AQ5" s="387" t="s">
        <v>729</v>
      </c>
      <c r="AR5" s="387" t="s">
        <v>730</v>
      </c>
      <c r="AS5" s="387" t="s">
        <v>731</v>
      </c>
      <c r="AT5" s="387" t="s">
        <v>732</v>
      </c>
      <c r="AU5" s="387" t="s">
        <v>733</v>
      </c>
      <c r="AV5" s="387" t="s">
        <v>734</v>
      </c>
      <c r="AW5" s="387" t="s">
        <v>735</v>
      </c>
      <c r="AX5" s="387" t="s">
        <v>736</v>
      </c>
      <c r="AY5" s="387" t="s">
        <v>737</v>
      </c>
      <c r="AZ5" s="387" t="s">
        <v>738</v>
      </c>
      <c r="BA5" s="387" t="s">
        <v>739</v>
      </c>
    </row>
    <row r="6" spans="1:53" s="381" customFormat="1" ht="15.95" customHeight="1">
      <c r="A6" s="388" t="s">
        <v>184</v>
      </c>
      <c r="B6" s="385">
        <v>2</v>
      </c>
      <c r="C6" s="386">
        <f>C7+C8</f>
        <v>0</v>
      </c>
      <c r="D6" s="386"/>
      <c r="G6" s="616" t="s">
        <v>740</v>
      </c>
      <c r="H6" s="617"/>
      <c r="I6" s="389" t="s">
        <v>741</v>
      </c>
      <c r="J6" s="389" t="s">
        <v>741</v>
      </c>
      <c r="K6" s="389" t="s">
        <v>741</v>
      </c>
      <c r="L6" s="389" t="s">
        <v>741</v>
      </c>
      <c r="M6" s="389"/>
      <c r="N6" s="389"/>
      <c r="O6" s="390">
        <f>O17+O28+O50+O61+O39+O72</f>
        <v>0</v>
      </c>
      <c r="P6" s="391">
        <f t="shared" ref="P6:AA6" si="0">P17+P28+P50+P61+P39+P72</f>
        <v>0</v>
      </c>
      <c r="Q6" s="391">
        <f t="shared" si="0"/>
        <v>0</v>
      </c>
      <c r="R6" s="391">
        <f t="shared" si="0"/>
        <v>0</v>
      </c>
      <c r="S6" s="391">
        <f t="shared" si="0"/>
        <v>0</v>
      </c>
      <c r="T6" s="391">
        <f t="shared" si="0"/>
        <v>0</v>
      </c>
      <c r="U6" s="391">
        <f t="shared" si="0"/>
        <v>0</v>
      </c>
      <c r="V6" s="391">
        <f t="shared" si="0"/>
        <v>0</v>
      </c>
      <c r="W6" s="391">
        <f t="shared" si="0"/>
        <v>0</v>
      </c>
      <c r="X6" s="391">
        <f t="shared" si="0"/>
        <v>0</v>
      </c>
      <c r="Y6" s="391">
        <f t="shared" si="0"/>
        <v>0</v>
      </c>
      <c r="Z6" s="391">
        <f t="shared" si="0"/>
        <v>0</v>
      </c>
      <c r="AA6" s="391">
        <f t="shared" si="0"/>
        <v>0</v>
      </c>
      <c r="AB6" s="391">
        <f>AB17+AB28+AB50+AB61+AB39+AB72</f>
        <v>0</v>
      </c>
      <c r="AC6" s="391">
        <f t="shared" ref="AC6:AN6" si="1">AC17+AC28+AC50+AC61+AC39+AC72</f>
        <v>0</v>
      </c>
      <c r="AD6" s="391">
        <f t="shared" si="1"/>
        <v>0</v>
      </c>
      <c r="AE6" s="391">
        <f t="shared" si="1"/>
        <v>0</v>
      </c>
      <c r="AF6" s="391">
        <f t="shared" si="1"/>
        <v>0</v>
      </c>
      <c r="AG6" s="391">
        <f t="shared" si="1"/>
        <v>0</v>
      </c>
      <c r="AH6" s="391">
        <f t="shared" si="1"/>
        <v>0</v>
      </c>
      <c r="AI6" s="391">
        <f t="shared" si="1"/>
        <v>0</v>
      </c>
      <c r="AJ6" s="391">
        <f t="shared" si="1"/>
        <v>0</v>
      </c>
      <c r="AK6" s="391">
        <f t="shared" si="1"/>
        <v>0</v>
      </c>
      <c r="AL6" s="391">
        <f t="shared" si="1"/>
        <v>0</v>
      </c>
      <c r="AM6" s="391">
        <f t="shared" si="1"/>
        <v>0</v>
      </c>
      <c r="AN6" s="391">
        <f t="shared" si="1"/>
        <v>0</v>
      </c>
      <c r="AO6" s="390">
        <f>AO17+AO28+AO50+AO61+AO39+AO72</f>
        <v>0</v>
      </c>
      <c r="AP6" s="391">
        <f t="shared" ref="AP6:BA6" si="2">AP17+AP28+AP50+AP61+AP39+AP72</f>
        <v>0</v>
      </c>
      <c r="AQ6" s="391">
        <f t="shared" si="2"/>
        <v>0</v>
      </c>
      <c r="AR6" s="391">
        <f t="shared" si="2"/>
        <v>0</v>
      </c>
      <c r="AS6" s="391">
        <f t="shared" si="2"/>
        <v>0</v>
      </c>
      <c r="AT6" s="391">
        <f t="shared" si="2"/>
        <v>0</v>
      </c>
      <c r="AU6" s="391">
        <f t="shared" si="2"/>
        <v>0</v>
      </c>
      <c r="AV6" s="391">
        <f t="shared" si="2"/>
        <v>0</v>
      </c>
      <c r="AW6" s="391">
        <f t="shared" si="2"/>
        <v>0</v>
      </c>
      <c r="AX6" s="391">
        <f t="shared" si="2"/>
        <v>0</v>
      </c>
      <c r="AY6" s="391">
        <f t="shared" si="2"/>
        <v>0</v>
      </c>
      <c r="AZ6" s="391">
        <f t="shared" si="2"/>
        <v>0</v>
      </c>
      <c r="BA6" s="391">
        <f t="shared" si="2"/>
        <v>0</v>
      </c>
    </row>
    <row r="7" spans="1:53" s="381" customFormat="1" ht="15.95" customHeight="1">
      <c r="A7" s="388" t="s">
        <v>742</v>
      </c>
      <c r="B7" s="385">
        <v>3</v>
      </c>
      <c r="C7" s="392">
        <f>O6</f>
        <v>0</v>
      </c>
      <c r="D7" s="393" t="s">
        <v>743</v>
      </c>
      <c r="G7" s="613" t="s">
        <v>744</v>
      </c>
      <c r="H7" s="394" t="s">
        <v>745</v>
      </c>
      <c r="I7" s="395"/>
      <c r="J7" s="395"/>
      <c r="K7" s="395"/>
      <c r="L7" s="395"/>
      <c r="M7" s="395"/>
      <c r="N7" s="396" t="e">
        <f t="shared" ref="N7:N16" si="3">(M7-L7)/L7</f>
        <v>#DIV/0!</v>
      </c>
      <c r="O7" s="397">
        <f>SUM(P7:AA7)</f>
        <v>0</v>
      </c>
      <c r="P7" s="395"/>
      <c r="Q7" s="395"/>
      <c r="R7" s="395"/>
      <c r="S7" s="395"/>
      <c r="T7" s="395"/>
      <c r="U7" s="395"/>
      <c r="V7" s="395"/>
      <c r="W7" s="395"/>
      <c r="X7" s="395"/>
      <c r="Y7" s="395"/>
      <c r="Z7" s="395"/>
      <c r="AA7" s="395"/>
      <c r="AB7" s="397">
        <f>SUM(AC7:AN7)</f>
        <v>0</v>
      </c>
      <c r="AC7" s="395"/>
      <c r="AD7" s="395"/>
      <c r="AE7" s="395"/>
      <c r="AF7" s="395"/>
      <c r="AG7" s="395"/>
      <c r="AH7" s="395"/>
      <c r="AI7" s="395"/>
      <c r="AJ7" s="395"/>
      <c r="AK7" s="395"/>
      <c r="AL7" s="395"/>
      <c r="AM7" s="395"/>
      <c r="AN7" s="395"/>
      <c r="AO7" s="397">
        <f>SUM(AP7:BA7)</f>
        <v>0</v>
      </c>
      <c r="AP7" s="397">
        <f>AC7*$L$7</f>
        <v>0</v>
      </c>
      <c r="AQ7" s="397">
        <f t="shared" ref="AQ7:BA7" si="4">AD7*$L$7</f>
        <v>0</v>
      </c>
      <c r="AR7" s="397">
        <f t="shared" si="4"/>
        <v>0</v>
      </c>
      <c r="AS7" s="397">
        <f t="shared" si="4"/>
        <v>0</v>
      </c>
      <c r="AT7" s="397">
        <f t="shared" si="4"/>
        <v>0</v>
      </c>
      <c r="AU7" s="397">
        <f t="shared" si="4"/>
        <v>0</v>
      </c>
      <c r="AV7" s="397">
        <f t="shared" si="4"/>
        <v>0</v>
      </c>
      <c r="AW7" s="397">
        <f t="shared" si="4"/>
        <v>0</v>
      </c>
      <c r="AX7" s="397">
        <f t="shared" si="4"/>
        <v>0</v>
      </c>
      <c r="AY7" s="397">
        <f t="shared" si="4"/>
        <v>0</v>
      </c>
      <c r="AZ7" s="397">
        <f t="shared" si="4"/>
        <v>0</v>
      </c>
      <c r="BA7" s="397">
        <f t="shared" si="4"/>
        <v>0</v>
      </c>
    </row>
    <row r="8" spans="1:53" s="381" customFormat="1" ht="15.95" customHeight="1">
      <c r="A8" s="388" t="s">
        <v>746</v>
      </c>
      <c r="B8" s="385">
        <v>4</v>
      </c>
      <c r="C8" s="398">
        <f>利润表分析!E8</f>
        <v>0</v>
      </c>
      <c r="D8" s="398" t="s">
        <v>747</v>
      </c>
      <c r="G8" s="614"/>
      <c r="H8" s="394" t="s">
        <v>748</v>
      </c>
      <c r="I8" s="395"/>
      <c r="J8" s="395"/>
      <c r="K8" s="395"/>
      <c r="L8" s="395"/>
      <c r="M8" s="395"/>
      <c r="N8" s="396" t="e">
        <f t="shared" si="3"/>
        <v>#DIV/0!</v>
      </c>
      <c r="O8" s="397">
        <f t="shared" ref="O8:O16" si="5">SUM(P8:AA8)</f>
        <v>0</v>
      </c>
      <c r="P8" s="395"/>
      <c r="Q8" s="395"/>
      <c r="R8" s="395"/>
      <c r="S8" s="395"/>
      <c r="T8" s="395"/>
      <c r="U8" s="395"/>
      <c r="V8" s="395"/>
      <c r="W8" s="395"/>
      <c r="X8" s="395"/>
      <c r="Y8" s="395"/>
      <c r="Z8" s="395"/>
      <c r="AA8" s="395"/>
      <c r="AB8" s="397">
        <f t="shared" ref="AB8:AB16" si="6">SUM(AC8:AN8)</f>
        <v>0</v>
      </c>
      <c r="AC8" s="395"/>
      <c r="AD8" s="395"/>
      <c r="AE8" s="395"/>
      <c r="AF8" s="395"/>
      <c r="AG8" s="395"/>
      <c r="AH8" s="395"/>
      <c r="AI8" s="395"/>
      <c r="AJ8" s="395"/>
      <c r="AK8" s="395"/>
      <c r="AL8" s="395"/>
      <c r="AM8" s="395"/>
      <c r="AN8" s="395"/>
      <c r="AO8" s="397">
        <f t="shared" ref="AO8:AO16" si="7">SUM(AP8:BA8)</f>
        <v>0</v>
      </c>
      <c r="AP8" s="397">
        <f>AC8*$L$8</f>
        <v>0</v>
      </c>
      <c r="AQ8" s="397">
        <f t="shared" ref="AQ8:BA8" si="8">AD8*$L$8</f>
        <v>0</v>
      </c>
      <c r="AR8" s="397">
        <f t="shared" si="8"/>
        <v>0</v>
      </c>
      <c r="AS8" s="397">
        <f t="shared" si="8"/>
        <v>0</v>
      </c>
      <c r="AT8" s="397">
        <f t="shared" si="8"/>
        <v>0</v>
      </c>
      <c r="AU8" s="397">
        <f t="shared" si="8"/>
        <v>0</v>
      </c>
      <c r="AV8" s="397">
        <f t="shared" si="8"/>
        <v>0</v>
      </c>
      <c r="AW8" s="397">
        <f t="shared" si="8"/>
        <v>0</v>
      </c>
      <c r="AX8" s="397">
        <f t="shared" si="8"/>
        <v>0</v>
      </c>
      <c r="AY8" s="397">
        <f t="shared" si="8"/>
        <v>0</v>
      </c>
      <c r="AZ8" s="397">
        <f t="shared" si="8"/>
        <v>0</v>
      </c>
      <c r="BA8" s="397">
        <f t="shared" si="8"/>
        <v>0</v>
      </c>
    </row>
    <row r="9" spans="1:53" s="381" customFormat="1" ht="15.95" customHeight="1">
      <c r="A9" s="384" t="s">
        <v>188</v>
      </c>
      <c r="B9" s="385">
        <v>5</v>
      </c>
      <c r="C9" s="386">
        <f>C10</f>
        <v>0</v>
      </c>
      <c r="D9" s="386"/>
      <c r="G9" s="614"/>
      <c r="H9" s="394" t="s">
        <v>749</v>
      </c>
      <c r="I9" s="395"/>
      <c r="J9" s="395"/>
      <c r="K9" s="395"/>
      <c r="L9" s="395"/>
      <c r="M9" s="395"/>
      <c r="N9" s="396" t="e">
        <f t="shared" si="3"/>
        <v>#DIV/0!</v>
      </c>
      <c r="O9" s="397">
        <f t="shared" si="5"/>
        <v>0</v>
      </c>
      <c r="P9" s="395"/>
      <c r="Q9" s="395"/>
      <c r="R9" s="395"/>
      <c r="S9" s="395"/>
      <c r="T9" s="395"/>
      <c r="U9" s="395"/>
      <c r="V9" s="395"/>
      <c r="W9" s="395"/>
      <c r="X9" s="395"/>
      <c r="Y9" s="395"/>
      <c r="Z9" s="395"/>
      <c r="AA9" s="395"/>
      <c r="AB9" s="397">
        <f t="shared" si="6"/>
        <v>0</v>
      </c>
      <c r="AC9" s="395"/>
      <c r="AD9" s="395"/>
      <c r="AE9" s="395"/>
      <c r="AF9" s="395"/>
      <c r="AG9" s="395"/>
      <c r="AH9" s="395"/>
      <c r="AI9" s="395"/>
      <c r="AJ9" s="395"/>
      <c r="AK9" s="395"/>
      <c r="AL9" s="395"/>
      <c r="AM9" s="395"/>
      <c r="AN9" s="395"/>
      <c r="AO9" s="397">
        <f t="shared" si="7"/>
        <v>0</v>
      </c>
      <c r="AP9" s="397">
        <f>AC9*$L$9</f>
        <v>0</v>
      </c>
      <c r="AQ9" s="397">
        <f t="shared" ref="AQ9:BA9" si="9">AD9*$L$9</f>
        <v>0</v>
      </c>
      <c r="AR9" s="397">
        <f t="shared" si="9"/>
        <v>0</v>
      </c>
      <c r="AS9" s="397">
        <f t="shared" si="9"/>
        <v>0</v>
      </c>
      <c r="AT9" s="397">
        <f t="shared" si="9"/>
        <v>0</v>
      </c>
      <c r="AU9" s="397">
        <f t="shared" si="9"/>
        <v>0</v>
      </c>
      <c r="AV9" s="397">
        <f t="shared" si="9"/>
        <v>0</v>
      </c>
      <c r="AW9" s="397">
        <f t="shared" si="9"/>
        <v>0</v>
      </c>
      <c r="AX9" s="397">
        <f t="shared" si="9"/>
        <v>0</v>
      </c>
      <c r="AY9" s="397">
        <f t="shared" si="9"/>
        <v>0</v>
      </c>
      <c r="AZ9" s="397">
        <f t="shared" si="9"/>
        <v>0</v>
      </c>
      <c r="BA9" s="397">
        <f t="shared" si="9"/>
        <v>0</v>
      </c>
    </row>
    <row r="10" spans="1:53" s="381" customFormat="1" ht="15.95" customHeight="1">
      <c r="A10" s="388" t="s">
        <v>750</v>
      </c>
      <c r="B10" s="385">
        <v>6</v>
      </c>
      <c r="C10" s="386">
        <f>C11+C12</f>
        <v>0</v>
      </c>
      <c r="D10" s="386"/>
      <c r="G10" s="614"/>
      <c r="H10" s="394" t="s">
        <v>751</v>
      </c>
      <c r="I10" s="395"/>
      <c r="J10" s="395"/>
      <c r="K10" s="395"/>
      <c r="L10" s="395"/>
      <c r="M10" s="395"/>
      <c r="N10" s="396" t="e">
        <f t="shared" si="3"/>
        <v>#DIV/0!</v>
      </c>
      <c r="O10" s="397">
        <f t="shared" si="5"/>
        <v>0</v>
      </c>
      <c r="P10" s="395"/>
      <c r="Q10" s="395"/>
      <c r="R10" s="395"/>
      <c r="S10" s="395"/>
      <c r="T10" s="395"/>
      <c r="U10" s="395"/>
      <c r="V10" s="395"/>
      <c r="W10" s="395"/>
      <c r="X10" s="395"/>
      <c r="Y10" s="395"/>
      <c r="Z10" s="395"/>
      <c r="AA10" s="395"/>
      <c r="AB10" s="397">
        <f t="shared" si="6"/>
        <v>0</v>
      </c>
      <c r="AC10" s="395"/>
      <c r="AD10" s="395"/>
      <c r="AE10" s="395"/>
      <c r="AF10" s="395"/>
      <c r="AG10" s="395"/>
      <c r="AH10" s="395"/>
      <c r="AI10" s="395"/>
      <c r="AJ10" s="395"/>
      <c r="AK10" s="395"/>
      <c r="AL10" s="395"/>
      <c r="AM10" s="395"/>
      <c r="AN10" s="395"/>
      <c r="AO10" s="397">
        <f t="shared" si="7"/>
        <v>0</v>
      </c>
      <c r="AP10" s="397">
        <f>AC10*$L$10</f>
        <v>0</v>
      </c>
      <c r="AQ10" s="397">
        <f t="shared" ref="AQ10:BA10" si="10">AD10*$L$10</f>
        <v>0</v>
      </c>
      <c r="AR10" s="397">
        <f t="shared" si="10"/>
        <v>0</v>
      </c>
      <c r="AS10" s="397">
        <f t="shared" si="10"/>
        <v>0</v>
      </c>
      <c r="AT10" s="397">
        <f t="shared" si="10"/>
        <v>0</v>
      </c>
      <c r="AU10" s="397">
        <f t="shared" si="10"/>
        <v>0</v>
      </c>
      <c r="AV10" s="397">
        <f t="shared" si="10"/>
        <v>0</v>
      </c>
      <c r="AW10" s="397">
        <f t="shared" si="10"/>
        <v>0</v>
      </c>
      <c r="AX10" s="397">
        <f t="shared" si="10"/>
        <v>0</v>
      </c>
      <c r="AY10" s="397">
        <f t="shared" si="10"/>
        <v>0</v>
      </c>
      <c r="AZ10" s="397">
        <f t="shared" si="10"/>
        <v>0</v>
      </c>
      <c r="BA10" s="397">
        <f t="shared" si="10"/>
        <v>0</v>
      </c>
    </row>
    <row r="11" spans="1:53" s="381" customFormat="1" ht="25.5" customHeight="1">
      <c r="A11" s="388" t="s">
        <v>752</v>
      </c>
      <c r="B11" s="385">
        <v>7</v>
      </c>
      <c r="C11" s="392">
        <f>AO6</f>
        <v>0</v>
      </c>
      <c r="D11" s="399" t="s">
        <v>753</v>
      </c>
      <c r="G11" s="614"/>
      <c r="H11" s="394" t="s">
        <v>754</v>
      </c>
      <c r="I11" s="395"/>
      <c r="J11" s="395"/>
      <c r="K11" s="395"/>
      <c r="L11" s="395"/>
      <c r="M11" s="395"/>
      <c r="N11" s="396" t="e">
        <f t="shared" si="3"/>
        <v>#DIV/0!</v>
      </c>
      <c r="O11" s="397">
        <f t="shared" si="5"/>
        <v>0</v>
      </c>
      <c r="P11" s="395"/>
      <c r="Q11" s="395"/>
      <c r="R11" s="395"/>
      <c r="S11" s="395"/>
      <c r="T11" s="395"/>
      <c r="U11" s="395"/>
      <c r="V11" s="395"/>
      <c r="W11" s="395"/>
      <c r="X11" s="395"/>
      <c r="Y11" s="395"/>
      <c r="Z11" s="395"/>
      <c r="AA11" s="395"/>
      <c r="AB11" s="397">
        <f t="shared" si="6"/>
        <v>0</v>
      </c>
      <c r="AC11" s="395"/>
      <c r="AD11" s="395"/>
      <c r="AE11" s="395"/>
      <c r="AF11" s="395"/>
      <c r="AG11" s="395"/>
      <c r="AH11" s="395"/>
      <c r="AI11" s="395"/>
      <c r="AJ11" s="395"/>
      <c r="AK11" s="395"/>
      <c r="AL11" s="395"/>
      <c r="AM11" s="395"/>
      <c r="AN11" s="395"/>
      <c r="AO11" s="397">
        <f t="shared" si="7"/>
        <v>0</v>
      </c>
      <c r="AP11" s="397">
        <f>AC11*$L$11</f>
        <v>0</v>
      </c>
      <c r="AQ11" s="397">
        <f t="shared" ref="AQ11:BA11" si="11">AD11*$L$11</f>
        <v>0</v>
      </c>
      <c r="AR11" s="397">
        <f t="shared" si="11"/>
        <v>0</v>
      </c>
      <c r="AS11" s="397">
        <f t="shared" si="11"/>
        <v>0</v>
      </c>
      <c r="AT11" s="397">
        <f t="shared" si="11"/>
        <v>0</v>
      </c>
      <c r="AU11" s="397">
        <f t="shared" si="11"/>
        <v>0</v>
      </c>
      <c r="AV11" s="397">
        <f t="shared" si="11"/>
        <v>0</v>
      </c>
      <c r="AW11" s="397">
        <f t="shared" si="11"/>
        <v>0</v>
      </c>
      <c r="AX11" s="397">
        <f t="shared" si="11"/>
        <v>0</v>
      </c>
      <c r="AY11" s="397">
        <f t="shared" si="11"/>
        <v>0</v>
      </c>
      <c r="AZ11" s="397">
        <f t="shared" si="11"/>
        <v>0</v>
      </c>
      <c r="BA11" s="397">
        <f t="shared" si="11"/>
        <v>0</v>
      </c>
    </row>
    <row r="12" spans="1:53" s="381" customFormat="1" ht="15.95" customHeight="1">
      <c r="A12" s="388" t="s">
        <v>755</v>
      </c>
      <c r="B12" s="385">
        <v>8</v>
      </c>
      <c r="C12" s="398">
        <f>[10]利润表分析!E12</f>
        <v>0</v>
      </c>
      <c r="D12" s="398" t="s">
        <v>747</v>
      </c>
      <c r="G12" s="614"/>
      <c r="H12" s="394" t="s">
        <v>756</v>
      </c>
      <c r="I12" s="395"/>
      <c r="J12" s="395"/>
      <c r="K12" s="395"/>
      <c r="L12" s="395"/>
      <c r="M12" s="395"/>
      <c r="N12" s="396" t="e">
        <f t="shared" si="3"/>
        <v>#DIV/0!</v>
      </c>
      <c r="O12" s="397">
        <f t="shared" si="5"/>
        <v>0</v>
      </c>
      <c r="P12" s="395"/>
      <c r="Q12" s="395"/>
      <c r="R12" s="395"/>
      <c r="S12" s="395"/>
      <c r="T12" s="395"/>
      <c r="U12" s="395"/>
      <c r="V12" s="395"/>
      <c r="W12" s="395"/>
      <c r="X12" s="395"/>
      <c r="Y12" s="395"/>
      <c r="Z12" s="395"/>
      <c r="AA12" s="395"/>
      <c r="AB12" s="397">
        <f t="shared" si="6"/>
        <v>0</v>
      </c>
      <c r="AC12" s="395"/>
      <c r="AD12" s="395"/>
      <c r="AE12" s="395"/>
      <c r="AF12" s="395"/>
      <c r="AG12" s="395"/>
      <c r="AH12" s="395"/>
      <c r="AI12" s="395"/>
      <c r="AJ12" s="395"/>
      <c r="AK12" s="395"/>
      <c r="AL12" s="395"/>
      <c r="AM12" s="395"/>
      <c r="AN12" s="395"/>
      <c r="AO12" s="397">
        <f t="shared" si="7"/>
        <v>0</v>
      </c>
      <c r="AP12" s="397">
        <f>AC12*$L$12</f>
        <v>0</v>
      </c>
      <c r="AQ12" s="397">
        <f t="shared" ref="AQ12:BA12" si="12">AD12*$L$12</f>
        <v>0</v>
      </c>
      <c r="AR12" s="397">
        <f t="shared" si="12"/>
        <v>0</v>
      </c>
      <c r="AS12" s="397">
        <f t="shared" si="12"/>
        <v>0</v>
      </c>
      <c r="AT12" s="397">
        <f t="shared" si="12"/>
        <v>0</v>
      </c>
      <c r="AU12" s="397">
        <f t="shared" si="12"/>
        <v>0</v>
      </c>
      <c r="AV12" s="397">
        <f t="shared" si="12"/>
        <v>0</v>
      </c>
      <c r="AW12" s="397">
        <f t="shared" si="12"/>
        <v>0</v>
      </c>
      <c r="AX12" s="397">
        <f t="shared" si="12"/>
        <v>0</v>
      </c>
      <c r="AY12" s="397">
        <f t="shared" si="12"/>
        <v>0</v>
      </c>
      <c r="AZ12" s="397">
        <f t="shared" si="12"/>
        <v>0</v>
      </c>
      <c r="BA12" s="397">
        <f t="shared" si="12"/>
        <v>0</v>
      </c>
    </row>
    <row r="13" spans="1:53" s="381" customFormat="1" ht="15.95" customHeight="1">
      <c r="A13" s="384" t="s">
        <v>757</v>
      </c>
      <c r="B13" s="385">
        <v>9</v>
      </c>
      <c r="C13" s="449">
        <f>利润表!C13</f>
        <v>3277226.33</v>
      </c>
      <c r="D13" s="393" t="s">
        <v>758</v>
      </c>
      <c r="G13" s="614"/>
      <c r="H13" s="394" t="s">
        <v>759</v>
      </c>
      <c r="I13" s="395"/>
      <c r="J13" s="395"/>
      <c r="K13" s="395"/>
      <c r="L13" s="395"/>
      <c r="M13" s="395"/>
      <c r="N13" s="396" t="e">
        <f t="shared" si="3"/>
        <v>#DIV/0!</v>
      </c>
      <c r="O13" s="397">
        <f t="shared" si="5"/>
        <v>0</v>
      </c>
      <c r="P13" s="395"/>
      <c r="Q13" s="395"/>
      <c r="R13" s="395"/>
      <c r="S13" s="395"/>
      <c r="T13" s="395"/>
      <c r="U13" s="395"/>
      <c r="V13" s="395"/>
      <c r="W13" s="395"/>
      <c r="X13" s="395"/>
      <c r="Y13" s="395"/>
      <c r="Z13" s="395"/>
      <c r="AA13" s="395"/>
      <c r="AB13" s="397">
        <f t="shared" si="6"/>
        <v>0</v>
      </c>
      <c r="AC13" s="395"/>
      <c r="AD13" s="395"/>
      <c r="AE13" s="395"/>
      <c r="AF13" s="395"/>
      <c r="AG13" s="395"/>
      <c r="AH13" s="395"/>
      <c r="AI13" s="395"/>
      <c r="AJ13" s="395"/>
      <c r="AK13" s="395"/>
      <c r="AL13" s="395"/>
      <c r="AM13" s="395"/>
      <c r="AN13" s="395"/>
      <c r="AO13" s="397">
        <f t="shared" si="7"/>
        <v>0</v>
      </c>
      <c r="AP13" s="397">
        <f>AC13*$L$13</f>
        <v>0</v>
      </c>
      <c r="AQ13" s="397">
        <f t="shared" ref="AQ13:BA13" si="13">AD13*$L$13</f>
        <v>0</v>
      </c>
      <c r="AR13" s="397">
        <f t="shared" si="13"/>
        <v>0</v>
      </c>
      <c r="AS13" s="397">
        <f t="shared" si="13"/>
        <v>0</v>
      </c>
      <c r="AT13" s="397">
        <f t="shared" si="13"/>
        <v>0</v>
      </c>
      <c r="AU13" s="397">
        <f t="shared" si="13"/>
        <v>0</v>
      </c>
      <c r="AV13" s="397">
        <f t="shared" si="13"/>
        <v>0</v>
      </c>
      <c r="AW13" s="397">
        <f t="shared" si="13"/>
        <v>0</v>
      </c>
      <c r="AX13" s="397">
        <f t="shared" si="13"/>
        <v>0</v>
      </c>
      <c r="AY13" s="397">
        <f t="shared" si="13"/>
        <v>0</v>
      </c>
      <c r="AZ13" s="397">
        <f t="shared" si="13"/>
        <v>0</v>
      </c>
      <c r="BA13" s="397">
        <f t="shared" si="13"/>
        <v>0</v>
      </c>
    </row>
    <row r="14" spans="1:53" s="381" customFormat="1" ht="15.95" customHeight="1">
      <c r="A14" s="388" t="s">
        <v>760</v>
      </c>
      <c r="B14" s="385">
        <v>10</v>
      </c>
      <c r="C14" s="398">
        <f>利润表!C14</f>
        <v>565383.46</v>
      </c>
      <c r="D14" s="398" t="s">
        <v>747</v>
      </c>
      <c r="G14" s="614"/>
      <c r="H14" s="394" t="s">
        <v>761</v>
      </c>
      <c r="I14" s="395"/>
      <c r="J14" s="395"/>
      <c r="K14" s="395"/>
      <c r="L14" s="395"/>
      <c r="M14" s="395"/>
      <c r="N14" s="396" t="e">
        <f t="shared" si="3"/>
        <v>#DIV/0!</v>
      </c>
      <c r="O14" s="397">
        <f t="shared" si="5"/>
        <v>0</v>
      </c>
      <c r="P14" s="395"/>
      <c r="Q14" s="395"/>
      <c r="R14" s="395"/>
      <c r="S14" s="395"/>
      <c r="T14" s="395"/>
      <c r="U14" s="395"/>
      <c r="V14" s="395"/>
      <c r="W14" s="395"/>
      <c r="X14" s="395"/>
      <c r="Y14" s="395"/>
      <c r="Z14" s="395"/>
      <c r="AA14" s="395"/>
      <c r="AB14" s="397">
        <f t="shared" si="6"/>
        <v>0</v>
      </c>
      <c r="AC14" s="395"/>
      <c r="AD14" s="395"/>
      <c r="AE14" s="395"/>
      <c r="AF14" s="395"/>
      <c r="AG14" s="395"/>
      <c r="AH14" s="395"/>
      <c r="AI14" s="395"/>
      <c r="AJ14" s="395"/>
      <c r="AK14" s="395"/>
      <c r="AL14" s="395"/>
      <c r="AM14" s="395"/>
      <c r="AN14" s="395"/>
      <c r="AO14" s="397">
        <f t="shared" si="7"/>
        <v>0</v>
      </c>
      <c r="AP14" s="397">
        <f>AC14*$L$14</f>
        <v>0</v>
      </c>
      <c r="AQ14" s="397">
        <f t="shared" ref="AQ14:BA14" si="14">AD14*$L$14</f>
        <v>0</v>
      </c>
      <c r="AR14" s="397">
        <f t="shared" si="14"/>
        <v>0</v>
      </c>
      <c r="AS14" s="397">
        <f t="shared" si="14"/>
        <v>0</v>
      </c>
      <c r="AT14" s="397">
        <f t="shared" si="14"/>
        <v>0</v>
      </c>
      <c r="AU14" s="397">
        <f t="shared" si="14"/>
        <v>0</v>
      </c>
      <c r="AV14" s="397">
        <f t="shared" si="14"/>
        <v>0</v>
      </c>
      <c r="AW14" s="397">
        <f t="shared" si="14"/>
        <v>0</v>
      </c>
      <c r="AX14" s="397">
        <f t="shared" si="14"/>
        <v>0</v>
      </c>
      <c r="AY14" s="397">
        <f t="shared" si="14"/>
        <v>0</v>
      </c>
      <c r="AZ14" s="397">
        <f t="shared" si="14"/>
        <v>0</v>
      </c>
      <c r="BA14" s="397">
        <f t="shared" si="14"/>
        <v>0</v>
      </c>
    </row>
    <row r="15" spans="1:53" s="381" customFormat="1" ht="15.95" customHeight="1">
      <c r="A15" s="388" t="s">
        <v>762</v>
      </c>
      <c r="B15" s="385">
        <v>11</v>
      </c>
      <c r="C15" s="398">
        <f>利润表!C15</f>
        <v>4550</v>
      </c>
      <c r="D15" s="398" t="s">
        <v>747</v>
      </c>
      <c r="G15" s="614"/>
      <c r="H15" s="394" t="s">
        <v>763</v>
      </c>
      <c r="I15" s="395"/>
      <c r="J15" s="395"/>
      <c r="K15" s="395"/>
      <c r="L15" s="395"/>
      <c r="M15" s="395"/>
      <c r="N15" s="396" t="e">
        <f t="shared" si="3"/>
        <v>#DIV/0!</v>
      </c>
      <c r="O15" s="397">
        <f t="shared" si="5"/>
        <v>0</v>
      </c>
      <c r="P15" s="395"/>
      <c r="Q15" s="395"/>
      <c r="R15" s="395"/>
      <c r="S15" s="395"/>
      <c r="T15" s="395"/>
      <c r="U15" s="395"/>
      <c r="V15" s="395"/>
      <c r="W15" s="395"/>
      <c r="X15" s="395"/>
      <c r="Y15" s="395"/>
      <c r="Z15" s="395"/>
      <c r="AA15" s="395"/>
      <c r="AB15" s="397">
        <f t="shared" si="6"/>
        <v>0</v>
      </c>
      <c r="AC15" s="395"/>
      <c r="AD15" s="395"/>
      <c r="AE15" s="395"/>
      <c r="AF15" s="395"/>
      <c r="AG15" s="395"/>
      <c r="AH15" s="395"/>
      <c r="AI15" s="395"/>
      <c r="AJ15" s="395"/>
      <c r="AK15" s="395"/>
      <c r="AL15" s="395"/>
      <c r="AM15" s="395"/>
      <c r="AN15" s="395"/>
      <c r="AO15" s="397">
        <f t="shared" si="7"/>
        <v>0</v>
      </c>
      <c r="AP15" s="397">
        <f>AC15*$L$15</f>
        <v>0</v>
      </c>
      <c r="AQ15" s="397">
        <f t="shared" ref="AQ15:BA15" si="15">AD15*$L$15</f>
        <v>0</v>
      </c>
      <c r="AR15" s="397">
        <f t="shared" si="15"/>
        <v>0</v>
      </c>
      <c r="AS15" s="397">
        <f t="shared" si="15"/>
        <v>0</v>
      </c>
      <c r="AT15" s="397">
        <f t="shared" si="15"/>
        <v>0</v>
      </c>
      <c r="AU15" s="397">
        <f t="shared" si="15"/>
        <v>0</v>
      </c>
      <c r="AV15" s="397">
        <f t="shared" si="15"/>
        <v>0</v>
      </c>
      <c r="AW15" s="397">
        <f t="shared" si="15"/>
        <v>0</v>
      </c>
      <c r="AX15" s="397">
        <f t="shared" si="15"/>
        <v>0</v>
      </c>
      <c r="AY15" s="397">
        <f t="shared" si="15"/>
        <v>0</v>
      </c>
      <c r="AZ15" s="397">
        <f t="shared" si="15"/>
        <v>0</v>
      </c>
      <c r="BA15" s="397">
        <f t="shared" si="15"/>
        <v>0</v>
      </c>
    </row>
    <row r="16" spans="1:53" s="381" customFormat="1" ht="15.95" customHeight="1">
      <c r="A16" s="388" t="s">
        <v>195</v>
      </c>
      <c r="B16" s="385">
        <v>12</v>
      </c>
      <c r="C16" s="398">
        <f>利润表!C16</f>
        <v>0</v>
      </c>
      <c r="D16" s="398" t="s">
        <v>747</v>
      </c>
      <c r="G16" s="614"/>
      <c r="H16" s="394" t="s">
        <v>764</v>
      </c>
      <c r="I16" s="395"/>
      <c r="J16" s="395"/>
      <c r="K16" s="395"/>
      <c r="L16" s="395"/>
      <c r="M16" s="395"/>
      <c r="N16" s="396" t="e">
        <f t="shared" si="3"/>
        <v>#DIV/0!</v>
      </c>
      <c r="O16" s="397">
        <f t="shared" si="5"/>
        <v>0</v>
      </c>
      <c r="P16" s="395"/>
      <c r="Q16" s="395"/>
      <c r="R16" s="395"/>
      <c r="S16" s="395"/>
      <c r="T16" s="395"/>
      <c r="U16" s="395"/>
      <c r="V16" s="395"/>
      <c r="W16" s="395"/>
      <c r="X16" s="395"/>
      <c r="Y16" s="395"/>
      <c r="Z16" s="395"/>
      <c r="AA16" s="395"/>
      <c r="AB16" s="397">
        <f t="shared" si="6"/>
        <v>0</v>
      </c>
      <c r="AC16" s="395"/>
      <c r="AD16" s="395"/>
      <c r="AE16" s="395"/>
      <c r="AF16" s="395"/>
      <c r="AG16" s="395"/>
      <c r="AH16" s="395"/>
      <c r="AI16" s="395"/>
      <c r="AJ16" s="395"/>
      <c r="AK16" s="395"/>
      <c r="AL16" s="395"/>
      <c r="AM16" s="395"/>
      <c r="AN16" s="395"/>
      <c r="AO16" s="397">
        <f t="shared" si="7"/>
        <v>0</v>
      </c>
      <c r="AP16" s="397">
        <f>AC16*$L$16</f>
        <v>0</v>
      </c>
      <c r="AQ16" s="397">
        <f t="shared" ref="AQ16:BA16" si="16">AD16*$L$16</f>
        <v>0</v>
      </c>
      <c r="AR16" s="397">
        <f t="shared" si="16"/>
        <v>0</v>
      </c>
      <c r="AS16" s="397">
        <f t="shared" si="16"/>
        <v>0</v>
      </c>
      <c r="AT16" s="397">
        <f t="shared" si="16"/>
        <v>0</v>
      </c>
      <c r="AU16" s="397">
        <f t="shared" si="16"/>
        <v>0</v>
      </c>
      <c r="AV16" s="397">
        <f t="shared" si="16"/>
        <v>0</v>
      </c>
      <c r="AW16" s="397">
        <f t="shared" si="16"/>
        <v>0</v>
      </c>
      <c r="AX16" s="397">
        <f t="shared" si="16"/>
        <v>0</v>
      </c>
      <c r="AY16" s="397">
        <f t="shared" si="16"/>
        <v>0</v>
      </c>
      <c r="AZ16" s="397">
        <f t="shared" si="16"/>
        <v>0</v>
      </c>
      <c r="BA16" s="397">
        <f t="shared" si="16"/>
        <v>0</v>
      </c>
    </row>
    <row r="17" spans="1:53" s="381" customFormat="1" ht="15.95" customHeight="1">
      <c r="A17" s="388" t="s">
        <v>196</v>
      </c>
      <c r="B17" s="385">
        <v>13</v>
      </c>
      <c r="C17" s="398">
        <f>利润表!C17</f>
        <v>0</v>
      </c>
      <c r="D17" s="398" t="s">
        <v>747</v>
      </c>
      <c r="G17" s="615"/>
      <c r="H17" s="400" t="s">
        <v>765</v>
      </c>
      <c r="I17" s="389" t="s">
        <v>741</v>
      </c>
      <c r="J17" s="389" t="s">
        <v>741</v>
      </c>
      <c r="K17" s="389" t="s">
        <v>741</v>
      </c>
      <c r="L17" s="389" t="s">
        <v>741</v>
      </c>
      <c r="M17" s="389"/>
      <c r="N17" s="389"/>
      <c r="O17" s="391">
        <f>SUM(O7:O16)</f>
        <v>0</v>
      </c>
      <c r="P17" s="391">
        <f>SUM(P7:P16)</f>
        <v>0</v>
      </c>
      <c r="Q17" s="391">
        <f>SUM(Q7:Q16)</f>
        <v>0</v>
      </c>
      <c r="R17" s="391">
        <f>SUM(R7:R16)</f>
        <v>0</v>
      </c>
      <c r="S17" s="391">
        <f t="shared" ref="S17:AA17" si="17">SUM(S7:S16)</f>
        <v>0</v>
      </c>
      <c r="T17" s="391">
        <f t="shared" si="17"/>
        <v>0</v>
      </c>
      <c r="U17" s="391">
        <f t="shared" si="17"/>
        <v>0</v>
      </c>
      <c r="V17" s="391">
        <f t="shared" si="17"/>
        <v>0</v>
      </c>
      <c r="W17" s="391">
        <f t="shared" si="17"/>
        <v>0</v>
      </c>
      <c r="X17" s="391">
        <f t="shared" si="17"/>
        <v>0</v>
      </c>
      <c r="Y17" s="391">
        <f t="shared" si="17"/>
        <v>0</v>
      </c>
      <c r="Z17" s="391">
        <f t="shared" si="17"/>
        <v>0</v>
      </c>
      <c r="AA17" s="391">
        <f t="shared" si="17"/>
        <v>0</v>
      </c>
      <c r="AB17" s="391">
        <f>SUM(AB7:AB16)</f>
        <v>0</v>
      </c>
      <c r="AC17" s="391">
        <f>SUM(AC7:AC16)</f>
        <v>0</v>
      </c>
      <c r="AD17" s="391">
        <f>SUM(AD7:AD16)</f>
        <v>0</v>
      </c>
      <c r="AE17" s="391">
        <f>SUM(AE7:AE16)</f>
        <v>0</v>
      </c>
      <c r="AF17" s="391">
        <f t="shared" ref="AF17:AN17" si="18">SUM(AF7:AF16)</f>
        <v>0</v>
      </c>
      <c r="AG17" s="391">
        <f t="shared" si="18"/>
        <v>0</v>
      </c>
      <c r="AH17" s="391">
        <f t="shared" si="18"/>
        <v>0</v>
      </c>
      <c r="AI17" s="391">
        <f t="shared" si="18"/>
        <v>0</v>
      </c>
      <c r="AJ17" s="391">
        <f t="shared" si="18"/>
        <v>0</v>
      </c>
      <c r="AK17" s="391">
        <f t="shared" si="18"/>
        <v>0</v>
      </c>
      <c r="AL17" s="391">
        <f t="shared" si="18"/>
        <v>0</v>
      </c>
      <c r="AM17" s="391">
        <f t="shared" si="18"/>
        <v>0</v>
      </c>
      <c r="AN17" s="391">
        <f t="shared" si="18"/>
        <v>0</v>
      </c>
      <c r="AO17" s="391">
        <f>SUM(AO7:AO16)</f>
        <v>0</v>
      </c>
      <c r="AP17" s="391">
        <f>SUM(AP7:AP16)</f>
        <v>0</v>
      </c>
      <c r="AQ17" s="391">
        <f>SUM(AQ7:AQ16)</f>
        <v>0</v>
      </c>
      <c r="AR17" s="391">
        <f>SUM(AR7:AR16)</f>
        <v>0</v>
      </c>
      <c r="AS17" s="391">
        <f t="shared" ref="AS17:BA17" si="19">SUM(AS7:AS16)</f>
        <v>0</v>
      </c>
      <c r="AT17" s="391">
        <f t="shared" si="19"/>
        <v>0</v>
      </c>
      <c r="AU17" s="391">
        <f t="shared" si="19"/>
        <v>0</v>
      </c>
      <c r="AV17" s="391">
        <f t="shared" si="19"/>
        <v>0</v>
      </c>
      <c r="AW17" s="391">
        <f t="shared" si="19"/>
        <v>0</v>
      </c>
      <c r="AX17" s="391">
        <f t="shared" si="19"/>
        <v>0</v>
      </c>
      <c r="AY17" s="391">
        <f t="shared" si="19"/>
        <v>0</v>
      </c>
      <c r="AZ17" s="391">
        <f t="shared" si="19"/>
        <v>0</v>
      </c>
      <c r="BA17" s="391">
        <f t="shared" si="19"/>
        <v>0</v>
      </c>
    </row>
    <row r="18" spans="1:53" s="381" customFormat="1" ht="15.95" customHeight="1">
      <c r="A18" s="388" t="s">
        <v>766</v>
      </c>
      <c r="B18" s="385">
        <v>14</v>
      </c>
      <c r="C18" s="398">
        <f>利润表!C18</f>
        <v>-49964.579999999994</v>
      </c>
      <c r="D18" s="398" t="s">
        <v>747</v>
      </c>
      <c r="G18" s="613" t="s">
        <v>767</v>
      </c>
      <c r="H18" s="394"/>
      <c r="I18" s="395"/>
      <c r="J18" s="395"/>
      <c r="K18" s="395"/>
      <c r="L18" s="395"/>
      <c r="M18" s="395"/>
      <c r="N18" s="396" t="e">
        <f t="shared" ref="N18:N27" si="20">(M18-L18)/L18</f>
        <v>#DIV/0!</v>
      </c>
      <c r="O18" s="397">
        <f>SUM(P18:AA18)</f>
        <v>0</v>
      </c>
      <c r="P18" s="395"/>
      <c r="Q18" s="395"/>
      <c r="R18" s="395"/>
      <c r="S18" s="395"/>
      <c r="T18" s="395"/>
      <c r="U18" s="395"/>
      <c r="V18" s="395"/>
      <c r="W18" s="395"/>
      <c r="X18" s="395"/>
      <c r="Y18" s="395"/>
      <c r="Z18" s="395"/>
      <c r="AA18" s="395"/>
      <c r="AB18" s="397">
        <f>SUM(AC18:AN18)</f>
        <v>0</v>
      </c>
      <c r="AC18" s="395"/>
      <c r="AD18" s="395"/>
      <c r="AE18" s="395"/>
      <c r="AF18" s="395"/>
      <c r="AG18" s="395"/>
      <c r="AH18" s="395"/>
      <c r="AI18" s="395"/>
      <c r="AJ18" s="395"/>
      <c r="AK18" s="395"/>
      <c r="AL18" s="395"/>
      <c r="AM18" s="395"/>
      <c r="AN18" s="395"/>
      <c r="AO18" s="397">
        <f>SUM(AP18:BA18)</f>
        <v>0</v>
      </c>
      <c r="AP18" s="397">
        <f>AC18*$L$18</f>
        <v>0</v>
      </c>
      <c r="AQ18" s="397">
        <f t="shared" ref="AQ18:BA18" si="21">AD18*$L$18</f>
        <v>0</v>
      </c>
      <c r="AR18" s="397">
        <f t="shared" si="21"/>
        <v>0</v>
      </c>
      <c r="AS18" s="397">
        <f t="shared" si="21"/>
        <v>0</v>
      </c>
      <c r="AT18" s="397">
        <f t="shared" si="21"/>
        <v>0</v>
      </c>
      <c r="AU18" s="397">
        <f t="shared" si="21"/>
        <v>0</v>
      </c>
      <c r="AV18" s="397">
        <f t="shared" si="21"/>
        <v>0</v>
      </c>
      <c r="AW18" s="397">
        <f t="shared" si="21"/>
        <v>0</v>
      </c>
      <c r="AX18" s="397">
        <f t="shared" si="21"/>
        <v>0</v>
      </c>
      <c r="AY18" s="397">
        <f t="shared" si="21"/>
        <v>0</v>
      </c>
      <c r="AZ18" s="397">
        <f t="shared" si="21"/>
        <v>0</v>
      </c>
      <c r="BA18" s="397">
        <f t="shared" si="21"/>
        <v>0</v>
      </c>
    </row>
    <row r="19" spans="1:53" s="381" customFormat="1" ht="15.95" customHeight="1">
      <c r="A19" s="388" t="s">
        <v>198</v>
      </c>
      <c r="B19" s="385">
        <v>15</v>
      </c>
      <c r="C19" s="398">
        <f>利润表!C19</f>
        <v>0</v>
      </c>
      <c r="D19" s="398" t="s">
        <v>747</v>
      </c>
      <c r="G19" s="614"/>
      <c r="H19" s="394"/>
      <c r="I19" s="395"/>
      <c r="J19" s="395"/>
      <c r="K19" s="395"/>
      <c r="L19" s="395"/>
      <c r="M19" s="395"/>
      <c r="N19" s="396" t="e">
        <f t="shared" si="20"/>
        <v>#DIV/0!</v>
      </c>
      <c r="O19" s="397">
        <f t="shared" ref="O19:O27" si="22">SUM(P19:AA19)</f>
        <v>0</v>
      </c>
      <c r="P19" s="395"/>
      <c r="Q19" s="395"/>
      <c r="R19" s="395"/>
      <c r="S19" s="395"/>
      <c r="T19" s="395"/>
      <c r="U19" s="395"/>
      <c r="V19" s="395"/>
      <c r="W19" s="395"/>
      <c r="X19" s="395"/>
      <c r="Y19" s="395"/>
      <c r="Z19" s="395"/>
      <c r="AA19" s="395"/>
      <c r="AB19" s="397">
        <f t="shared" ref="AB19:AB27" si="23">SUM(AC19:AN19)</f>
        <v>0</v>
      </c>
      <c r="AC19" s="395"/>
      <c r="AD19" s="395"/>
      <c r="AE19" s="395"/>
      <c r="AF19" s="395"/>
      <c r="AG19" s="395"/>
      <c r="AH19" s="395"/>
      <c r="AI19" s="395"/>
      <c r="AJ19" s="395"/>
      <c r="AK19" s="395"/>
      <c r="AL19" s="395"/>
      <c r="AM19" s="395"/>
      <c r="AN19" s="395"/>
      <c r="AO19" s="397">
        <f t="shared" ref="AO19:AO27" si="24">SUM(AP19:BA19)</f>
        <v>0</v>
      </c>
      <c r="AP19" s="397">
        <f>AC19*$L$19</f>
        <v>0</v>
      </c>
      <c r="AQ19" s="397">
        <f t="shared" ref="AQ19:BA19" si="25">AD19*$L$19</f>
        <v>0</v>
      </c>
      <c r="AR19" s="397">
        <f t="shared" si="25"/>
        <v>0</v>
      </c>
      <c r="AS19" s="397">
        <f t="shared" si="25"/>
        <v>0</v>
      </c>
      <c r="AT19" s="397">
        <f t="shared" si="25"/>
        <v>0</v>
      </c>
      <c r="AU19" s="397">
        <f t="shared" si="25"/>
        <v>0</v>
      </c>
      <c r="AV19" s="397">
        <f t="shared" si="25"/>
        <v>0</v>
      </c>
      <c r="AW19" s="397">
        <f t="shared" si="25"/>
        <v>0</v>
      </c>
      <c r="AX19" s="397">
        <f t="shared" si="25"/>
        <v>0</v>
      </c>
      <c r="AY19" s="397">
        <f t="shared" si="25"/>
        <v>0</v>
      </c>
      <c r="AZ19" s="397">
        <f t="shared" si="25"/>
        <v>0</v>
      </c>
      <c r="BA19" s="397">
        <f t="shared" si="25"/>
        <v>0</v>
      </c>
    </row>
    <row r="20" spans="1:53" s="381" customFormat="1" ht="15.95" customHeight="1">
      <c r="A20" s="388" t="s">
        <v>768</v>
      </c>
      <c r="B20" s="385">
        <v>16</v>
      </c>
      <c r="C20" s="398">
        <f>利润表!C20</f>
        <v>60646.990000000005</v>
      </c>
      <c r="D20" s="398" t="s">
        <v>747</v>
      </c>
      <c r="G20" s="614"/>
      <c r="H20" s="394"/>
      <c r="I20" s="395"/>
      <c r="J20" s="395"/>
      <c r="K20" s="395"/>
      <c r="L20" s="395"/>
      <c r="M20" s="395"/>
      <c r="N20" s="396" t="e">
        <f t="shared" si="20"/>
        <v>#DIV/0!</v>
      </c>
      <c r="O20" s="397">
        <f t="shared" si="22"/>
        <v>0</v>
      </c>
      <c r="P20" s="395"/>
      <c r="Q20" s="395"/>
      <c r="R20" s="395"/>
      <c r="S20" s="395"/>
      <c r="T20" s="395"/>
      <c r="U20" s="395"/>
      <c r="V20" s="395"/>
      <c r="W20" s="395"/>
      <c r="X20" s="395"/>
      <c r="Y20" s="395"/>
      <c r="Z20" s="395"/>
      <c r="AA20" s="395"/>
      <c r="AB20" s="397">
        <f t="shared" si="23"/>
        <v>0</v>
      </c>
      <c r="AC20" s="395"/>
      <c r="AD20" s="395"/>
      <c r="AE20" s="395"/>
      <c r="AF20" s="395"/>
      <c r="AG20" s="395"/>
      <c r="AH20" s="395"/>
      <c r="AI20" s="395"/>
      <c r="AJ20" s="395"/>
      <c r="AK20" s="395"/>
      <c r="AL20" s="395"/>
      <c r="AM20" s="395"/>
      <c r="AN20" s="395"/>
      <c r="AO20" s="397">
        <f t="shared" si="24"/>
        <v>0</v>
      </c>
      <c r="AP20" s="397">
        <f>AC20*$L$20</f>
        <v>0</v>
      </c>
      <c r="AQ20" s="397">
        <f t="shared" ref="AQ20:BA20" si="26">AD20*$L$20</f>
        <v>0</v>
      </c>
      <c r="AR20" s="397">
        <f t="shared" si="26"/>
        <v>0</v>
      </c>
      <c r="AS20" s="397">
        <f t="shared" si="26"/>
        <v>0</v>
      </c>
      <c r="AT20" s="397">
        <f t="shared" si="26"/>
        <v>0</v>
      </c>
      <c r="AU20" s="397">
        <f t="shared" si="26"/>
        <v>0</v>
      </c>
      <c r="AV20" s="397">
        <f t="shared" si="26"/>
        <v>0</v>
      </c>
      <c r="AW20" s="397">
        <f t="shared" si="26"/>
        <v>0</v>
      </c>
      <c r="AX20" s="397">
        <f t="shared" si="26"/>
        <v>0</v>
      </c>
      <c r="AY20" s="397">
        <f t="shared" si="26"/>
        <v>0</v>
      </c>
      <c r="AZ20" s="397">
        <f t="shared" si="26"/>
        <v>0</v>
      </c>
      <c r="BA20" s="397">
        <f t="shared" si="26"/>
        <v>0</v>
      </c>
    </row>
    <row r="21" spans="1:53" s="381" customFormat="1" ht="15.95" customHeight="1">
      <c r="A21" s="388" t="s">
        <v>200</v>
      </c>
      <c r="B21" s="385">
        <v>17</v>
      </c>
      <c r="C21" s="398">
        <f>利润表!C21</f>
        <v>0</v>
      </c>
      <c r="D21" s="398" t="s">
        <v>747</v>
      </c>
      <c r="G21" s="614"/>
      <c r="H21" s="394"/>
      <c r="I21" s="395"/>
      <c r="J21" s="395"/>
      <c r="K21" s="395"/>
      <c r="L21" s="395"/>
      <c r="M21" s="395"/>
      <c r="N21" s="396" t="e">
        <f t="shared" si="20"/>
        <v>#DIV/0!</v>
      </c>
      <c r="O21" s="397">
        <f t="shared" si="22"/>
        <v>0</v>
      </c>
      <c r="P21" s="395"/>
      <c r="Q21" s="395"/>
      <c r="R21" s="395"/>
      <c r="S21" s="395"/>
      <c r="T21" s="395"/>
      <c r="U21" s="395"/>
      <c r="V21" s="395"/>
      <c r="W21" s="395"/>
      <c r="X21" s="395"/>
      <c r="Y21" s="395"/>
      <c r="Z21" s="395"/>
      <c r="AA21" s="395"/>
      <c r="AB21" s="397">
        <f t="shared" si="23"/>
        <v>0</v>
      </c>
      <c r="AC21" s="395"/>
      <c r="AD21" s="395"/>
      <c r="AE21" s="395"/>
      <c r="AF21" s="395"/>
      <c r="AG21" s="395"/>
      <c r="AH21" s="395"/>
      <c r="AI21" s="395"/>
      <c r="AJ21" s="395"/>
      <c r="AK21" s="395"/>
      <c r="AL21" s="395"/>
      <c r="AM21" s="395"/>
      <c r="AN21" s="395"/>
      <c r="AO21" s="397">
        <f t="shared" si="24"/>
        <v>0</v>
      </c>
      <c r="AP21" s="397">
        <f>AC21*$L$21</f>
        <v>0</v>
      </c>
      <c r="AQ21" s="397">
        <f t="shared" ref="AQ21:BA21" si="27">AD21*$L$21</f>
        <v>0</v>
      </c>
      <c r="AR21" s="397">
        <f t="shared" si="27"/>
        <v>0</v>
      </c>
      <c r="AS21" s="397">
        <f t="shared" si="27"/>
        <v>0</v>
      </c>
      <c r="AT21" s="397">
        <f t="shared" si="27"/>
        <v>0</v>
      </c>
      <c r="AU21" s="397">
        <f t="shared" si="27"/>
        <v>0</v>
      </c>
      <c r="AV21" s="397">
        <f t="shared" si="27"/>
        <v>0</v>
      </c>
      <c r="AW21" s="397">
        <f t="shared" si="27"/>
        <v>0</v>
      </c>
      <c r="AX21" s="397">
        <f t="shared" si="27"/>
        <v>0</v>
      </c>
      <c r="AY21" s="397">
        <f t="shared" si="27"/>
        <v>0</v>
      </c>
      <c r="AZ21" s="397">
        <f t="shared" si="27"/>
        <v>0</v>
      </c>
      <c r="BA21" s="397">
        <f t="shared" si="27"/>
        <v>0</v>
      </c>
    </row>
    <row r="22" spans="1:53" s="381" customFormat="1" ht="15.95" customHeight="1">
      <c r="A22" s="388" t="s">
        <v>769</v>
      </c>
      <c r="B22" s="385">
        <v>18</v>
      </c>
      <c r="C22" s="398">
        <f>利润表!C22</f>
        <v>0</v>
      </c>
      <c r="D22" s="398" t="s">
        <v>747</v>
      </c>
      <c r="G22" s="614"/>
      <c r="H22" s="394"/>
      <c r="I22" s="395"/>
      <c r="J22" s="395"/>
      <c r="K22" s="395"/>
      <c r="L22" s="395"/>
      <c r="M22" s="395"/>
      <c r="N22" s="396" t="e">
        <f t="shared" si="20"/>
        <v>#DIV/0!</v>
      </c>
      <c r="O22" s="397">
        <f t="shared" si="22"/>
        <v>0</v>
      </c>
      <c r="P22" s="395"/>
      <c r="Q22" s="395"/>
      <c r="R22" s="395"/>
      <c r="S22" s="395"/>
      <c r="T22" s="395"/>
      <c r="U22" s="395"/>
      <c r="V22" s="395"/>
      <c r="W22" s="395"/>
      <c r="X22" s="395"/>
      <c r="Y22" s="395"/>
      <c r="Z22" s="395"/>
      <c r="AA22" s="395"/>
      <c r="AB22" s="397">
        <f t="shared" si="23"/>
        <v>0</v>
      </c>
      <c r="AC22" s="395"/>
      <c r="AD22" s="395"/>
      <c r="AE22" s="395"/>
      <c r="AF22" s="395"/>
      <c r="AG22" s="395"/>
      <c r="AH22" s="395"/>
      <c r="AI22" s="395"/>
      <c r="AJ22" s="395"/>
      <c r="AK22" s="395"/>
      <c r="AL22" s="395"/>
      <c r="AM22" s="395"/>
      <c r="AN22" s="395"/>
      <c r="AO22" s="397">
        <f t="shared" si="24"/>
        <v>0</v>
      </c>
      <c r="AP22" s="397">
        <f>AC22*$L$22</f>
        <v>0</v>
      </c>
      <c r="AQ22" s="397">
        <f t="shared" ref="AQ22:BA22" si="28">AD22*$L$22</f>
        <v>0</v>
      </c>
      <c r="AR22" s="397">
        <f t="shared" si="28"/>
        <v>0</v>
      </c>
      <c r="AS22" s="397">
        <f t="shared" si="28"/>
        <v>0</v>
      </c>
      <c r="AT22" s="397">
        <f t="shared" si="28"/>
        <v>0</v>
      </c>
      <c r="AU22" s="397">
        <f t="shared" si="28"/>
        <v>0</v>
      </c>
      <c r="AV22" s="397">
        <f t="shared" si="28"/>
        <v>0</v>
      </c>
      <c r="AW22" s="397">
        <f t="shared" si="28"/>
        <v>0</v>
      </c>
      <c r="AX22" s="397">
        <f t="shared" si="28"/>
        <v>0</v>
      </c>
      <c r="AY22" s="397">
        <f t="shared" si="28"/>
        <v>0</v>
      </c>
      <c r="AZ22" s="397">
        <f t="shared" si="28"/>
        <v>0</v>
      </c>
      <c r="BA22" s="397">
        <f t="shared" si="28"/>
        <v>0</v>
      </c>
    </row>
    <row r="23" spans="1:53" s="381" customFormat="1" ht="15.95" customHeight="1">
      <c r="A23" s="388" t="s">
        <v>770</v>
      </c>
      <c r="B23" s="385">
        <v>19</v>
      </c>
      <c r="C23" s="398">
        <f>利润表!C23</f>
        <v>0</v>
      </c>
      <c r="D23" s="398" t="s">
        <v>747</v>
      </c>
      <c r="G23" s="614"/>
      <c r="H23" s="394"/>
      <c r="I23" s="395"/>
      <c r="J23" s="395"/>
      <c r="K23" s="395"/>
      <c r="L23" s="395"/>
      <c r="M23" s="395"/>
      <c r="N23" s="396" t="e">
        <f t="shared" si="20"/>
        <v>#DIV/0!</v>
      </c>
      <c r="O23" s="397">
        <f t="shared" si="22"/>
        <v>0</v>
      </c>
      <c r="P23" s="395"/>
      <c r="Q23" s="395"/>
      <c r="R23" s="395"/>
      <c r="S23" s="395"/>
      <c r="T23" s="395"/>
      <c r="U23" s="395"/>
      <c r="V23" s="395"/>
      <c r="W23" s="395"/>
      <c r="X23" s="395"/>
      <c r="Y23" s="395"/>
      <c r="Z23" s="395"/>
      <c r="AA23" s="395"/>
      <c r="AB23" s="397">
        <f t="shared" si="23"/>
        <v>0</v>
      </c>
      <c r="AC23" s="395"/>
      <c r="AD23" s="395"/>
      <c r="AE23" s="395"/>
      <c r="AF23" s="395"/>
      <c r="AG23" s="395"/>
      <c r="AH23" s="395"/>
      <c r="AI23" s="395"/>
      <c r="AJ23" s="395"/>
      <c r="AK23" s="395"/>
      <c r="AL23" s="395"/>
      <c r="AM23" s="395"/>
      <c r="AN23" s="395"/>
      <c r="AO23" s="397">
        <f t="shared" si="24"/>
        <v>0</v>
      </c>
      <c r="AP23" s="397">
        <f>AC23*$L$23</f>
        <v>0</v>
      </c>
      <c r="AQ23" s="397">
        <f t="shared" ref="AQ23:BA23" si="29">AD23*$L$23</f>
        <v>0</v>
      </c>
      <c r="AR23" s="397">
        <f t="shared" si="29"/>
        <v>0</v>
      </c>
      <c r="AS23" s="397">
        <f t="shared" si="29"/>
        <v>0</v>
      </c>
      <c r="AT23" s="397">
        <f t="shared" si="29"/>
        <v>0</v>
      </c>
      <c r="AU23" s="397">
        <f t="shared" si="29"/>
        <v>0</v>
      </c>
      <c r="AV23" s="397">
        <f t="shared" si="29"/>
        <v>0</v>
      </c>
      <c r="AW23" s="397">
        <f t="shared" si="29"/>
        <v>0</v>
      </c>
      <c r="AX23" s="397">
        <f t="shared" si="29"/>
        <v>0</v>
      </c>
      <c r="AY23" s="397">
        <f t="shared" si="29"/>
        <v>0</v>
      </c>
      <c r="AZ23" s="397">
        <f t="shared" si="29"/>
        <v>0</v>
      </c>
      <c r="BA23" s="397">
        <f t="shared" si="29"/>
        <v>0</v>
      </c>
    </row>
    <row r="24" spans="1:53" s="381" customFormat="1" ht="15.95" customHeight="1">
      <c r="A24" s="384" t="s">
        <v>771</v>
      </c>
      <c r="B24" s="385">
        <v>20</v>
      </c>
      <c r="C24" s="398">
        <f>利润表!C24</f>
        <v>0</v>
      </c>
      <c r="D24" s="398" t="s">
        <v>747</v>
      </c>
      <c r="G24" s="614"/>
      <c r="H24" s="394"/>
      <c r="I24" s="395"/>
      <c r="J24" s="395"/>
      <c r="K24" s="395"/>
      <c r="L24" s="395"/>
      <c r="M24" s="395"/>
      <c r="N24" s="396" t="e">
        <f t="shared" si="20"/>
        <v>#DIV/0!</v>
      </c>
      <c r="O24" s="397">
        <f t="shared" si="22"/>
        <v>0</v>
      </c>
      <c r="P24" s="395"/>
      <c r="Q24" s="395"/>
      <c r="R24" s="395"/>
      <c r="S24" s="395"/>
      <c r="T24" s="395"/>
      <c r="U24" s="395"/>
      <c r="V24" s="395"/>
      <c r="W24" s="395"/>
      <c r="X24" s="395"/>
      <c r="Y24" s="395"/>
      <c r="Z24" s="395"/>
      <c r="AA24" s="395"/>
      <c r="AB24" s="397">
        <f t="shared" si="23"/>
        <v>0</v>
      </c>
      <c r="AC24" s="395"/>
      <c r="AD24" s="395"/>
      <c r="AE24" s="395"/>
      <c r="AF24" s="395"/>
      <c r="AG24" s="395"/>
      <c r="AH24" s="395"/>
      <c r="AI24" s="395"/>
      <c r="AJ24" s="395"/>
      <c r="AK24" s="395"/>
      <c r="AL24" s="395"/>
      <c r="AM24" s="395"/>
      <c r="AN24" s="395"/>
      <c r="AO24" s="397">
        <f t="shared" si="24"/>
        <v>0</v>
      </c>
      <c r="AP24" s="397">
        <f>AC24*$L$24</f>
        <v>0</v>
      </c>
      <c r="AQ24" s="397">
        <f t="shared" ref="AQ24:BA24" si="30">AD24*$L$24</f>
        <v>0</v>
      </c>
      <c r="AR24" s="397">
        <f t="shared" si="30"/>
        <v>0</v>
      </c>
      <c r="AS24" s="397">
        <f t="shared" si="30"/>
        <v>0</v>
      </c>
      <c r="AT24" s="397">
        <f t="shared" si="30"/>
        <v>0</v>
      </c>
      <c r="AU24" s="397">
        <f t="shared" si="30"/>
        <v>0</v>
      </c>
      <c r="AV24" s="397">
        <f t="shared" si="30"/>
        <v>0</v>
      </c>
      <c r="AW24" s="397">
        <f t="shared" si="30"/>
        <v>0</v>
      </c>
      <c r="AX24" s="397">
        <f t="shared" si="30"/>
        <v>0</v>
      </c>
      <c r="AY24" s="397">
        <f t="shared" si="30"/>
        <v>0</v>
      </c>
      <c r="AZ24" s="397">
        <f t="shared" si="30"/>
        <v>0</v>
      </c>
      <c r="BA24" s="397">
        <f t="shared" si="30"/>
        <v>0</v>
      </c>
    </row>
    <row r="25" spans="1:53" s="381" customFormat="1" ht="15.95" customHeight="1">
      <c r="A25" s="388" t="s">
        <v>772</v>
      </c>
      <c r="B25" s="385">
        <v>21</v>
      </c>
      <c r="C25" s="398">
        <f>利润表!C25</f>
        <v>0</v>
      </c>
      <c r="D25" s="398" t="s">
        <v>747</v>
      </c>
      <c r="G25" s="614"/>
      <c r="H25" s="394"/>
      <c r="I25" s="395"/>
      <c r="J25" s="395"/>
      <c r="K25" s="395"/>
      <c r="L25" s="395"/>
      <c r="M25" s="395"/>
      <c r="N25" s="396" t="e">
        <f t="shared" si="20"/>
        <v>#DIV/0!</v>
      </c>
      <c r="O25" s="397">
        <f t="shared" si="22"/>
        <v>0</v>
      </c>
      <c r="P25" s="395"/>
      <c r="Q25" s="395"/>
      <c r="R25" s="395"/>
      <c r="S25" s="395"/>
      <c r="T25" s="395"/>
      <c r="U25" s="395"/>
      <c r="V25" s="395"/>
      <c r="W25" s="395"/>
      <c r="X25" s="395"/>
      <c r="Y25" s="395"/>
      <c r="Z25" s="395"/>
      <c r="AA25" s="395"/>
      <c r="AB25" s="397">
        <f t="shared" si="23"/>
        <v>0</v>
      </c>
      <c r="AC25" s="395"/>
      <c r="AD25" s="395"/>
      <c r="AE25" s="395"/>
      <c r="AF25" s="395"/>
      <c r="AG25" s="395"/>
      <c r="AH25" s="395"/>
      <c r="AI25" s="395"/>
      <c r="AJ25" s="395"/>
      <c r="AK25" s="395"/>
      <c r="AL25" s="395"/>
      <c r="AM25" s="395"/>
      <c r="AN25" s="395"/>
      <c r="AO25" s="397">
        <f t="shared" si="24"/>
        <v>0</v>
      </c>
      <c r="AP25" s="397">
        <f>AC25*$L$25</f>
        <v>0</v>
      </c>
      <c r="AQ25" s="397">
        <f t="shared" ref="AQ25:BA25" si="31">AD25*$L$25</f>
        <v>0</v>
      </c>
      <c r="AR25" s="397">
        <f t="shared" si="31"/>
        <v>0</v>
      </c>
      <c r="AS25" s="397">
        <f t="shared" si="31"/>
        <v>0</v>
      </c>
      <c r="AT25" s="397">
        <f t="shared" si="31"/>
        <v>0</v>
      </c>
      <c r="AU25" s="397">
        <f t="shared" si="31"/>
        <v>0</v>
      </c>
      <c r="AV25" s="397">
        <f t="shared" si="31"/>
        <v>0</v>
      </c>
      <c r="AW25" s="397">
        <f t="shared" si="31"/>
        <v>0</v>
      </c>
      <c r="AX25" s="397">
        <f t="shared" si="31"/>
        <v>0</v>
      </c>
      <c r="AY25" s="397">
        <f t="shared" si="31"/>
        <v>0</v>
      </c>
      <c r="AZ25" s="397">
        <f t="shared" si="31"/>
        <v>0</v>
      </c>
      <c r="BA25" s="397">
        <f t="shared" si="31"/>
        <v>0</v>
      </c>
    </row>
    <row r="26" spans="1:53" s="381" customFormat="1" ht="15.95" customHeight="1">
      <c r="A26" s="388" t="s">
        <v>773</v>
      </c>
      <c r="B26" s="385">
        <v>22</v>
      </c>
      <c r="C26" s="398">
        <f>利润表!C26</f>
        <v>0</v>
      </c>
      <c r="D26" s="398" t="s">
        <v>747</v>
      </c>
      <c r="G26" s="614"/>
      <c r="H26" s="394"/>
      <c r="I26" s="395"/>
      <c r="J26" s="395"/>
      <c r="K26" s="395"/>
      <c r="L26" s="395"/>
      <c r="M26" s="395"/>
      <c r="N26" s="396" t="e">
        <f t="shared" si="20"/>
        <v>#DIV/0!</v>
      </c>
      <c r="O26" s="397">
        <f t="shared" si="22"/>
        <v>0</v>
      </c>
      <c r="P26" s="395"/>
      <c r="Q26" s="395"/>
      <c r="R26" s="395"/>
      <c r="S26" s="395"/>
      <c r="T26" s="395"/>
      <c r="U26" s="395"/>
      <c r="V26" s="395"/>
      <c r="W26" s="395"/>
      <c r="X26" s="395"/>
      <c r="Y26" s="395"/>
      <c r="Z26" s="395"/>
      <c r="AA26" s="395"/>
      <c r="AB26" s="397">
        <f t="shared" si="23"/>
        <v>0</v>
      </c>
      <c r="AC26" s="395"/>
      <c r="AD26" s="395"/>
      <c r="AE26" s="395"/>
      <c r="AF26" s="395"/>
      <c r="AG26" s="395"/>
      <c r="AH26" s="395"/>
      <c r="AI26" s="395"/>
      <c r="AJ26" s="395"/>
      <c r="AK26" s="395"/>
      <c r="AL26" s="395"/>
      <c r="AM26" s="395"/>
      <c r="AN26" s="395"/>
      <c r="AO26" s="397">
        <f t="shared" si="24"/>
        <v>0</v>
      </c>
      <c r="AP26" s="397">
        <f>AC26*$L$26</f>
        <v>0</v>
      </c>
      <c r="AQ26" s="397">
        <f t="shared" ref="AQ26:BA26" si="32">AD26*$L$26</f>
        <v>0</v>
      </c>
      <c r="AR26" s="397">
        <f t="shared" si="32"/>
        <v>0</v>
      </c>
      <c r="AS26" s="397">
        <f t="shared" si="32"/>
        <v>0</v>
      </c>
      <c r="AT26" s="397">
        <f t="shared" si="32"/>
        <v>0</v>
      </c>
      <c r="AU26" s="397">
        <f t="shared" si="32"/>
        <v>0</v>
      </c>
      <c r="AV26" s="397">
        <f t="shared" si="32"/>
        <v>0</v>
      </c>
      <c r="AW26" s="397">
        <f t="shared" si="32"/>
        <v>0</v>
      </c>
      <c r="AX26" s="397">
        <f t="shared" si="32"/>
        <v>0</v>
      </c>
      <c r="AY26" s="397">
        <f t="shared" si="32"/>
        <v>0</v>
      </c>
      <c r="AZ26" s="397">
        <f t="shared" si="32"/>
        <v>0</v>
      </c>
      <c r="BA26" s="397">
        <f t="shared" si="32"/>
        <v>0</v>
      </c>
    </row>
    <row r="27" spans="1:53" s="381" customFormat="1" ht="15.95" customHeight="1">
      <c r="A27" s="384" t="s">
        <v>206</v>
      </c>
      <c r="B27" s="385">
        <v>23</v>
      </c>
      <c r="C27" s="398">
        <f>利润表!C27</f>
        <v>-1303383.3899999997</v>
      </c>
      <c r="D27" s="386"/>
      <c r="G27" s="614"/>
      <c r="H27" s="394"/>
      <c r="I27" s="395"/>
      <c r="J27" s="395"/>
      <c r="K27" s="395"/>
      <c r="L27" s="395"/>
      <c r="M27" s="395"/>
      <c r="N27" s="396" t="e">
        <f t="shared" si="20"/>
        <v>#DIV/0!</v>
      </c>
      <c r="O27" s="397">
        <f t="shared" si="22"/>
        <v>0</v>
      </c>
      <c r="P27" s="395"/>
      <c r="Q27" s="395"/>
      <c r="R27" s="395"/>
      <c r="S27" s="395"/>
      <c r="T27" s="395"/>
      <c r="U27" s="395"/>
      <c r="V27" s="395"/>
      <c r="W27" s="395"/>
      <c r="X27" s="395"/>
      <c r="Y27" s="395"/>
      <c r="Z27" s="395"/>
      <c r="AA27" s="395"/>
      <c r="AB27" s="397">
        <f t="shared" si="23"/>
        <v>0</v>
      </c>
      <c r="AC27" s="395"/>
      <c r="AD27" s="395"/>
      <c r="AE27" s="395"/>
      <c r="AF27" s="395"/>
      <c r="AG27" s="395"/>
      <c r="AH27" s="395"/>
      <c r="AI27" s="395"/>
      <c r="AJ27" s="395"/>
      <c r="AK27" s="395"/>
      <c r="AL27" s="395"/>
      <c r="AM27" s="395"/>
      <c r="AN27" s="395"/>
      <c r="AO27" s="397">
        <f t="shared" si="24"/>
        <v>0</v>
      </c>
      <c r="AP27" s="397">
        <f>AC27*$L$27</f>
        <v>0</v>
      </c>
      <c r="AQ27" s="397">
        <f t="shared" ref="AQ27:BA27" si="33">AD27*$L$27</f>
        <v>0</v>
      </c>
      <c r="AR27" s="397">
        <f t="shared" si="33"/>
        <v>0</v>
      </c>
      <c r="AS27" s="397">
        <f t="shared" si="33"/>
        <v>0</v>
      </c>
      <c r="AT27" s="397">
        <f t="shared" si="33"/>
        <v>0</v>
      </c>
      <c r="AU27" s="397">
        <f t="shared" si="33"/>
        <v>0</v>
      </c>
      <c r="AV27" s="397">
        <f t="shared" si="33"/>
        <v>0</v>
      </c>
      <c r="AW27" s="397">
        <f t="shared" si="33"/>
        <v>0</v>
      </c>
      <c r="AX27" s="397">
        <f t="shared" si="33"/>
        <v>0</v>
      </c>
      <c r="AY27" s="397">
        <f t="shared" si="33"/>
        <v>0</v>
      </c>
      <c r="AZ27" s="397">
        <f t="shared" si="33"/>
        <v>0</v>
      </c>
      <c r="BA27" s="397">
        <f t="shared" si="33"/>
        <v>0</v>
      </c>
    </row>
    <row r="28" spans="1:53" s="381" customFormat="1" ht="15.95" customHeight="1">
      <c r="A28" s="388" t="s">
        <v>774</v>
      </c>
      <c r="B28" s="385">
        <v>24</v>
      </c>
      <c r="C28" s="398">
        <f>利润表!C28</f>
        <v>0</v>
      </c>
      <c r="D28" s="398" t="s">
        <v>747</v>
      </c>
      <c r="G28" s="615"/>
      <c r="H28" s="400" t="s">
        <v>765</v>
      </c>
      <c r="I28" s="389" t="s">
        <v>741</v>
      </c>
      <c r="J28" s="389" t="s">
        <v>741</v>
      </c>
      <c r="K28" s="389" t="s">
        <v>741</v>
      </c>
      <c r="L28" s="389" t="s">
        <v>741</v>
      </c>
      <c r="M28" s="389"/>
      <c r="N28" s="389"/>
      <c r="O28" s="391">
        <f>SUM(O18:O27)</f>
        <v>0</v>
      </c>
      <c r="P28" s="391">
        <f>SUM(P18:P27)</f>
        <v>0</v>
      </c>
      <c r="Q28" s="391">
        <f>SUM(Q18:Q27)</f>
        <v>0</v>
      </c>
      <c r="R28" s="391">
        <f>SUM(R18:R27)</f>
        <v>0</v>
      </c>
      <c r="S28" s="391">
        <f t="shared" ref="S28:AA28" si="34">SUM(S18:S27)</f>
        <v>0</v>
      </c>
      <c r="T28" s="391">
        <f t="shared" si="34"/>
        <v>0</v>
      </c>
      <c r="U28" s="391">
        <f t="shared" si="34"/>
        <v>0</v>
      </c>
      <c r="V28" s="391">
        <f t="shared" si="34"/>
        <v>0</v>
      </c>
      <c r="W28" s="391">
        <f t="shared" si="34"/>
        <v>0</v>
      </c>
      <c r="X28" s="391">
        <f t="shared" si="34"/>
        <v>0</v>
      </c>
      <c r="Y28" s="391">
        <f t="shared" si="34"/>
        <v>0</v>
      </c>
      <c r="Z28" s="391">
        <f t="shared" si="34"/>
        <v>0</v>
      </c>
      <c r="AA28" s="391">
        <f t="shared" si="34"/>
        <v>0</v>
      </c>
      <c r="AB28" s="391">
        <f>SUM(AB18:AB27)</f>
        <v>0</v>
      </c>
      <c r="AC28" s="391">
        <f>SUM(AC18:AC27)</f>
        <v>0</v>
      </c>
      <c r="AD28" s="391">
        <f>SUM(AD18:AD27)</f>
        <v>0</v>
      </c>
      <c r="AE28" s="391">
        <f>SUM(AE18:AE27)</f>
        <v>0</v>
      </c>
      <c r="AF28" s="391">
        <f t="shared" ref="AF28:AN28" si="35">SUM(AF18:AF27)</f>
        <v>0</v>
      </c>
      <c r="AG28" s="391">
        <f t="shared" si="35"/>
        <v>0</v>
      </c>
      <c r="AH28" s="391">
        <f t="shared" si="35"/>
        <v>0</v>
      </c>
      <c r="AI28" s="391">
        <f t="shared" si="35"/>
        <v>0</v>
      </c>
      <c r="AJ28" s="391">
        <f t="shared" si="35"/>
        <v>0</v>
      </c>
      <c r="AK28" s="391">
        <f t="shared" si="35"/>
        <v>0</v>
      </c>
      <c r="AL28" s="391">
        <f t="shared" si="35"/>
        <v>0</v>
      </c>
      <c r="AM28" s="391">
        <f t="shared" si="35"/>
        <v>0</v>
      </c>
      <c r="AN28" s="391">
        <f t="shared" si="35"/>
        <v>0</v>
      </c>
      <c r="AO28" s="391">
        <f>SUM(AO18:AO27)</f>
        <v>0</v>
      </c>
      <c r="AP28" s="391">
        <f>SUM(AP18:AP27)</f>
        <v>0</v>
      </c>
      <c r="AQ28" s="391">
        <f>SUM(AQ18:AQ27)</f>
        <v>0</v>
      </c>
      <c r="AR28" s="391">
        <f>SUM(AR18:AR27)</f>
        <v>0</v>
      </c>
      <c r="AS28" s="391">
        <f t="shared" ref="AS28:BA28" si="36">SUM(AS18:AS27)</f>
        <v>0</v>
      </c>
      <c r="AT28" s="391">
        <f t="shared" si="36"/>
        <v>0</v>
      </c>
      <c r="AU28" s="391">
        <f t="shared" si="36"/>
        <v>0</v>
      </c>
      <c r="AV28" s="391">
        <f t="shared" si="36"/>
        <v>0</v>
      </c>
      <c r="AW28" s="391">
        <f t="shared" si="36"/>
        <v>0</v>
      </c>
      <c r="AX28" s="391">
        <f t="shared" si="36"/>
        <v>0</v>
      </c>
      <c r="AY28" s="391">
        <f t="shared" si="36"/>
        <v>0</v>
      </c>
      <c r="AZ28" s="391">
        <f t="shared" si="36"/>
        <v>0</v>
      </c>
      <c r="BA28" s="391">
        <f t="shared" si="36"/>
        <v>0</v>
      </c>
    </row>
    <row r="29" spans="1:53" s="381" customFormat="1" ht="15.95" customHeight="1">
      <c r="A29" s="401" t="s">
        <v>775</v>
      </c>
      <c r="B29" s="385">
        <v>25</v>
      </c>
      <c r="C29" s="398">
        <f>利润表!C29</f>
        <v>0</v>
      </c>
      <c r="D29" s="398" t="s">
        <v>747</v>
      </c>
      <c r="G29" s="613" t="s">
        <v>776</v>
      </c>
      <c r="H29" s="394"/>
      <c r="I29" s="395"/>
      <c r="J29" s="395"/>
      <c r="K29" s="395"/>
      <c r="L29" s="395"/>
      <c r="M29" s="395"/>
      <c r="N29" s="396" t="e">
        <f t="shared" ref="N29:N38" si="37">(M29-L29)/L29</f>
        <v>#DIV/0!</v>
      </c>
      <c r="O29" s="397">
        <f>SUM(P29:AA29)</f>
        <v>0</v>
      </c>
      <c r="P29" s="395"/>
      <c r="Q29" s="395"/>
      <c r="R29" s="395"/>
      <c r="S29" s="395"/>
      <c r="T29" s="395"/>
      <c r="U29" s="395"/>
      <c r="V29" s="395"/>
      <c r="W29" s="395"/>
      <c r="X29" s="395"/>
      <c r="Y29" s="395"/>
      <c r="Z29" s="395"/>
      <c r="AA29" s="395"/>
      <c r="AB29" s="397">
        <f>SUM(AC29:AN29)</f>
        <v>0</v>
      </c>
      <c r="AC29" s="395"/>
      <c r="AD29" s="395"/>
      <c r="AE29" s="395"/>
      <c r="AF29" s="395"/>
      <c r="AG29" s="395"/>
      <c r="AH29" s="395"/>
      <c r="AI29" s="395"/>
      <c r="AJ29" s="395"/>
      <c r="AK29" s="395"/>
      <c r="AL29" s="395"/>
      <c r="AM29" s="395"/>
      <c r="AN29" s="395"/>
      <c r="AO29" s="397">
        <f>SUM(AP29:BA29)</f>
        <v>0</v>
      </c>
      <c r="AP29" s="397">
        <f>AC29*$L$29</f>
        <v>0</v>
      </c>
      <c r="AQ29" s="397">
        <f t="shared" ref="AQ29:BA29" si="38">AD29*$L$29</f>
        <v>0</v>
      </c>
      <c r="AR29" s="397">
        <f t="shared" si="38"/>
        <v>0</v>
      </c>
      <c r="AS29" s="397">
        <f t="shared" si="38"/>
        <v>0</v>
      </c>
      <c r="AT29" s="397">
        <f t="shared" si="38"/>
        <v>0</v>
      </c>
      <c r="AU29" s="397">
        <f t="shared" si="38"/>
        <v>0</v>
      </c>
      <c r="AV29" s="397">
        <f t="shared" si="38"/>
        <v>0</v>
      </c>
      <c r="AW29" s="397">
        <f t="shared" si="38"/>
        <v>0</v>
      </c>
      <c r="AX29" s="397">
        <f t="shared" si="38"/>
        <v>0</v>
      </c>
      <c r="AY29" s="397">
        <f t="shared" si="38"/>
        <v>0</v>
      </c>
      <c r="AZ29" s="397">
        <f t="shared" si="38"/>
        <v>0</v>
      </c>
      <c r="BA29" s="397">
        <f t="shared" si="38"/>
        <v>0</v>
      </c>
    </row>
    <row r="30" spans="1:53" s="381" customFormat="1" ht="15.95" customHeight="1">
      <c r="A30" s="401" t="s">
        <v>777</v>
      </c>
      <c r="B30" s="385">
        <v>26</v>
      </c>
      <c r="C30" s="398">
        <f>利润表!C30</f>
        <v>0</v>
      </c>
      <c r="D30" s="398" t="s">
        <v>747</v>
      </c>
      <c r="G30" s="614"/>
      <c r="H30" s="394"/>
      <c r="I30" s="395"/>
      <c r="J30" s="395"/>
      <c r="K30" s="395"/>
      <c r="L30" s="395"/>
      <c r="M30" s="395"/>
      <c r="N30" s="396" t="e">
        <f t="shared" si="37"/>
        <v>#DIV/0!</v>
      </c>
      <c r="O30" s="397">
        <f t="shared" ref="O30:O38" si="39">SUM(P30:AA30)</f>
        <v>0</v>
      </c>
      <c r="P30" s="395"/>
      <c r="Q30" s="395"/>
      <c r="R30" s="395"/>
      <c r="S30" s="395"/>
      <c r="T30" s="395"/>
      <c r="U30" s="395"/>
      <c r="V30" s="395"/>
      <c r="W30" s="395"/>
      <c r="X30" s="395"/>
      <c r="Y30" s="395"/>
      <c r="Z30" s="395"/>
      <c r="AA30" s="395"/>
      <c r="AB30" s="397">
        <f t="shared" ref="AB30:AB38" si="40">SUM(AC30:AN30)</f>
        <v>0</v>
      </c>
      <c r="AC30" s="395"/>
      <c r="AD30" s="395"/>
      <c r="AE30" s="395"/>
      <c r="AF30" s="395"/>
      <c r="AG30" s="395"/>
      <c r="AH30" s="395"/>
      <c r="AI30" s="395"/>
      <c r="AJ30" s="395"/>
      <c r="AK30" s="395"/>
      <c r="AL30" s="395"/>
      <c r="AM30" s="395"/>
      <c r="AN30" s="395"/>
      <c r="AO30" s="397">
        <f t="shared" ref="AO30:AO38" si="41">SUM(AP30:BA30)</f>
        <v>0</v>
      </c>
      <c r="AP30" s="397">
        <f>AC30*$L$30</f>
        <v>0</v>
      </c>
      <c r="AQ30" s="397">
        <f t="shared" ref="AQ30:BA30" si="42">AD30*$L$30</f>
        <v>0</v>
      </c>
      <c r="AR30" s="397">
        <f t="shared" si="42"/>
        <v>0</v>
      </c>
      <c r="AS30" s="397">
        <f t="shared" si="42"/>
        <v>0</v>
      </c>
      <c r="AT30" s="397">
        <f t="shared" si="42"/>
        <v>0</v>
      </c>
      <c r="AU30" s="397">
        <f t="shared" si="42"/>
        <v>0</v>
      </c>
      <c r="AV30" s="397">
        <f t="shared" si="42"/>
        <v>0</v>
      </c>
      <c r="AW30" s="397">
        <f t="shared" si="42"/>
        <v>0</v>
      </c>
      <c r="AX30" s="397">
        <f t="shared" si="42"/>
        <v>0</v>
      </c>
      <c r="AY30" s="397">
        <f t="shared" si="42"/>
        <v>0</v>
      </c>
      <c r="AZ30" s="397">
        <f t="shared" si="42"/>
        <v>0</v>
      </c>
      <c r="BA30" s="397">
        <f t="shared" si="42"/>
        <v>0</v>
      </c>
    </row>
    <row r="31" spans="1:53" s="381" customFormat="1" ht="15.95" customHeight="1">
      <c r="A31" s="401" t="s">
        <v>778</v>
      </c>
      <c r="B31" s="385">
        <v>27</v>
      </c>
      <c r="C31" s="398">
        <f>利润表!C31</f>
        <v>0</v>
      </c>
      <c r="D31" s="398" t="s">
        <v>747</v>
      </c>
      <c r="G31" s="614"/>
      <c r="H31" s="394"/>
      <c r="I31" s="395"/>
      <c r="J31" s="395"/>
      <c r="K31" s="395"/>
      <c r="L31" s="395"/>
      <c r="M31" s="395"/>
      <c r="N31" s="396" t="e">
        <f t="shared" si="37"/>
        <v>#DIV/0!</v>
      </c>
      <c r="O31" s="397">
        <f t="shared" si="39"/>
        <v>0</v>
      </c>
      <c r="P31" s="395"/>
      <c r="Q31" s="395"/>
      <c r="R31" s="395"/>
      <c r="S31" s="395"/>
      <c r="T31" s="395"/>
      <c r="U31" s="395"/>
      <c r="V31" s="395"/>
      <c r="W31" s="395"/>
      <c r="X31" s="395"/>
      <c r="Y31" s="395"/>
      <c r="Z31" s="395"/>
      <c r="AA31" s="395"/>
      <c r="AB31" s="397">
        <f t="shared" si="40"/>
        <v>0</v>
      </c>
      <c r="AC31" s="395"/>
      <c r="AD31" s="395"/>
      <c r="AE31" s="395"/>
      <c r="AF31" s="395"/>
      <c r="AG31" s="395"/>
      <c r="AH31" s="395"/>
      <c r="AI31" s="395"/>
      <c r="AJ31" s="395"/>
      <c r="AK31" s="395"/>
      <c r="AL31" s="395"/>
      <c r="AM31" s="395"/>
      <c r="AN31" s="395"/>
      <c r="AO31" s="397">
        <f t="shared" si="41"/>
        <v>0</v>
      </c>
      <c r="AP31" s="397">
        <f>AC31*$L$31</f>
        <v>0</v>
      </c>
      <c r="AQ31" s="397">
        <f t="shared" ref="AQ31:BA31" si="43">AD31*$L$31</f>
        <v>0</v>
      </c>
      <c r="AR31" s="397">
        <f t="shared" si="43"/>
        <v>0</v>
      </c>
      <c r="AS31" s="397">
        <f t="shared" si="43"/>
        <v>0</v>
      </c>
      <c r="AT31" s="397">
        <f t="shared" si="43"/>
        <v>0</v>
      </c>
      <c r="AU31" s="397">
        <f t="shared" si="43"/>
        <v>0</v>
      </c>
      <c r="AV31" s="397">
        <f t="shared" si="43"/>
        <v>0</v>
      </c>
      <c r="AW31" s="397">
        <f t="shared" si="43"/>
        <v>0</v>
      </c>
      <c r="AX31" s="397">
        <f t="shared" si="43"/>
        <v>0</v>
      </c>
      <c r="AY31" s="397">
        <f t="shared" si="43"/>
        <v>0</v>
      </c>
      <c r="AZ31" s="397">
        <f t="shared" si="43"/>
        <v>0</v>
      </c>
      <c r="BA31" s="397">
        <f t="shared" si="43"/>
        <v>0</v>
      </c>
    </row>
    <row r="32" spans="1:53" s="381" customFormat="1" ht="15.95" customHeight="1">
      <c r="A32" s="401" t="s">
        <v>779</v>
      </c>
      <c r="B32" s="385">
        <v>28</v>
      </c>
      <c r="C32" s="398">
        <f>利润表!C32</f>
        <v>0</v>
      </c>
      <c r="D32" s="398" t="s">
        <v>747</v>
      </c>
      <c r="G32" s="614"/>
      <c r="H32" s="394"/>
      <c r="I32" s="395"/>
      <c r="J32" s="395"/>
      <c r="K32" s="395"/>
      <c r="L32" s="395"/>
      <c r="M32" s="395"/>
      <c r="N32" s="396" t="e">
        <f t="shared" si="37"/>
        <v>#DIV/0!</v>
      </c>
      <c r="O32" s="397">
        <f t="shared" si="39"/>
        <v>0</v>
      </c>
      <c r="P32" s="395"/>
      <c r="Q32" s="395"/>
      <c r="R32" s="395"/>
      <c r="S32" s="395"/>
      <c r="T32" s="395"/>
      <c r="U32" s="395"/>
      <c r="V32" s="395"/>
      <c r="W32" s="395"/>
      <c r="X32" s="395"/>
      <c r="Y32" s="395"/>
      <c r="Z32" s="395"/>
      <c r="AA32" s="395"/>
      <c r="AB32" s="397">
        <f t="shared" si="40"/>
        <v>0</v>
      </c>
      <c r="AC32" s="395"/>
      <c r="AD32" s="395"/>
      <c r="AE32" s="395"/>
      <c r="AF32" s="395"/>
      <c r="AG32" s="395"/>
      <c r="AH32" s="395"/>
      <c r="AI32" s="395"/>
      <c r="AJ32" s="395"/>
      <c r="AK32" s="395"/>
      <c r="AL32" s="395"/>
      <c r="AM32" s="395"/>
      <c r="AN32" s="395"/>
      <c r="AO32" s="397">
        <f t="shared" si="41"/>
        <v>0</v>
      </c>
      <c r="AP32" s="397">
        <f>AC32*$L$32</f>
        <v>0</v>
      </c>
      <c r="AQ32" s="397">
        <f t="shared" ref="AQ32:BA32" si="44">AD32*$L$32</f>
        <v>0</v>
      </c>
      <c r="AR32" s="397">
        <f t="shared" si="44"/>
        <v>0</v>
      </c>
      <c r="AS32" s="397">
        <f t="shared" si="44"/>
        <v>0</v>
      </c>
      <c r="AT32" s="397">
        <f t="shared" si="44"/>
        <v>0</v>
      </c>
      <c r="AU32" s="397">
        <f t="shared" si="44"/>
        <v>0</v>
      </c>
      <c r="AV32" s="397">
        <f t="shared" si="44"/>
        <v>0</v>
      </c>
      <c r="AW32" s="397">
        <f t="shared" si="44"/>
        <v>0</v>
      </c>
      <c r="AX32" s="397">
        <f t="shared" si="44"/>
        <v>0</v>
      </c>
      <c r="AY32" s="397">
        <f t="shared" si="44"/>
        <v>0</v>
      </c>
      <c r="AZ32" s="397">
        <f t="shared" si="44"/>
        <v>0</v>
      </c>
      <c r="BA32" s="397">
        <f t="shared" si="44"/>
        <v>0</v>
      </c>
    </row>
    <row r="33" spans="1:53" s="381" customFormat="1" ht="15.95" customHeight="1">
      <c r="A33" s="401" t="s">
        <v>780</v>
      </c>
      <c r="B33" s="385"/>
      <c r="C33" s="398">
        <f>利润表!C33</f>
        <v>0</v>
      </c>
      <c r="D33" s="398" t="s">
        <v>747</v>
      </c>
      <c r="G33" s="614"/>
      <c r="H33" s="394"/>
      <c r="I33" s="395"/>
      <c r="J33" s="395"/>
      <c r="K33" s="395"/>
      <c r="L33" s="395"/>
      <c r="M33" s="395"/>
      <c r="N33" s="396" t="e">
        <f t="shared" si="37"/>
        <v>#DIV/0!</v>
      </c>
      <c r="O33" s="397">
        <f t="shared" si="39"/>
        <v>0</v>
      </c>
      <c r="P33" s="395"/>
      <c r="Q33" s="395"/>
      <c r="R33" s="395"/>
      <c r="S33" s="395"/>
      <c r="T33" s="395"/>
      <c r="U33" s="395"/>
      <c r="V33" s="395"/>
      <c r="W33" s="395"/>
      <c r="X33" s="395"/>
      <c r="Y33" s="395"/>
      <c r="Z33" s="395"/>
      <c r="AA33" s="395"/>
      <c r="AB33" s="397">
        <f t="shared" si="40"/>
        <v>0</v>
      </c>
      <c r="AC33" s="395"/>
      <c r="AD33" s="395"/>
      <c r="AE33" s="395"/>
      <c r="AF33" s="395"/>
      <c r="AG33" s="395"/>
      <c r="AH33" s="395"/>
      <c r="AI33" s="395"/>
      <c r="AJ33" s="395"/>
      <c r="AK33" s="395"/>
      <c r="AL33" s="395"/>
      <c r="AM33" s="395"/>
      <c r="AN33" s="395"/>
      <c r="AO33" s="397">
        <f t="shared" si="41"/>
        <v>0</v>
      </c>
      <c r="AP33" s="397">
        <f>AC33*$L$33</f>
        <v>0</v>
      </c>
      <c r="AQ33" s="397">
        <f t="shared" ref="AQ33:BA33" si="45">AD33*$L$33</f>
        <v>0</v>
      </c>
      <c r="AR33" s="397">
        <f t="shared" si="45"/>
        <v>0</v>
      </c>
      <c r="AS33" s="397">
        <f t="shared" si="45"/>
        <v>0</v>
      </c>
      <c r="AT33" s="397">
        <f t="shared" si="45"/>
        <v>0</v>
      </c>
      <c r="AU33" s="397">
        <f t="shared" si="45"/>
        <v>0</v>
      </c>
      <c r="AV33" s="397">
        <f t="shared" si="45"/>
        <v>0</v>
      </c>
      <c r="AW33" s="397">
        <f t="shared" si="45"/>
        <v>0</v>
      </c>
      <c r="AX33" s="397">
        <f t="shared" si="45"/>
        <v>0</v>
      </c>
      <c r="AY33" s="397">
        <f t="shared" si="45"/>
        <v>0</v>
      </c>
      <c r="AZ33" s="397">
        <f t="shared" si="45"/>
        <v>0</v>
      </c>
      <c r="BA33" s="397">
        <f t="shared" si="45"/>
        <v>0</v>
      </c>
    </row>
    <row r="34" spans="1:53" s="381" customFormat="1" ht="15.95" customHeight="1">
      <c r="A34" s="388" t="s">
        <v>781</v>
      </c>
      <c r="B34" s="385"/>
      <c r="C34" s="398">
        <f>利润表!C34</f>
        <v>0</v>
      </c>
      <c r="D34" s="398" t="s">
        <v>747</v>
      </c>
      <c r="G34" s="614"/>
      <c r="H34" s="394"/>
      <c r="I34" s="395"/>
      <c r="J34" s="395"/>
      <c r="K34" s="395"/>
      <c r="L34" s="395"/>
      <c r="M34" s="395"/>
      <c r="N34" s="396" t="e">
        <f t="shared" si="37"/>
        <v>#DIV/0!</v>
      </c>
      <c r="O34" s="397">
        <f t="shared" si="39"/>
        <v>0</v>
      </c>
      <c r="P34" s="395"/>
      <c r="Q34" s="395"/>
      <c r="R34" s="395"/>
      <c r="S34" s="395"/>
      <c r="T34" s="395"/>
      <c r="U34" s="395"/>
      <c r="V34" s="395"/>
      <c r="W34" s="395"/>
      <c r="X34" s="395"/>
      <c r="Y34" s="395"/>
      <c r="Z34" s="395"/>
      <c r="AA34" s="395"/>
      <c r="AB34" s="397">
        <f t="shared" si="40"/>
        <v>0</v>
      </c>
      <c r="AC34" s="395"/>
      <c r="AD34" s="395"/>
      <c r="AE34" s="395"/>
      <c r="AF34" s="395"/>
      <c r="AG34" s="395"/>
      <c r="AH34" s="395"/>
      <c r="AI34" s="395"/>
      <c r="AJ34" s="395"/>
      <c r="AK34" s="395"/>
      <c r="AL34" s="395"/>
      <c r="AM34" s="395"/>
      <c r="AN34" s="395"/>
      <c r="AO34" s="397">
        <f t="shared" si="41"/>
        <v>0</v>
      </c>
      <c r="AP34" s="397">
        <f>AC34*$L$34</f>
        <v>0</v>
      </c>
      <c r="AQ34" s="397">
        <f t="shared" ref="AQ34:BA34" si="46">AD34*$L$34</f>
        <v>0</v>
      </c>
      <c r="AR34" s="397">
        <f t="shared" si="46"/>
        <v>0</v>
      </c>
      <c r="AS34" s="397">
        <f t="shared" si="46"/>
        <v>0</v>
      </c>
      <c r="AT34" s="397">
        <f t="shared" si="46"/>
        <v>0</v>
      </c>
      <c r="AU34" s="397">
        <f t="shared" si="46"/>
        <v>0</v>
      </c>
      <c r="AV34" s="397">
        <f t="shared" si="46"/>
        <v>0</v>
      </c>
      <c r="AW34" s="397">
        <f t="shared" si="46"/>
        <v>0</v>
      </c>
      <c r="AX34" s="397">
        <f t="shared" si="46"/>
        <v>0</v>
      </c>
      <c r="AY34" s="397">
        <f t="shared" si="46"/>
        <v>0</v>
      </c>
      <c r="AZ34" s="397">
        <f t="shared" si="46"/>
        <v>0</v>
      </c>
      <c r="BA34" s="397">
        <f t="shared" si="46"/>
        <v>0</v>
      </c>
    </row>
    <row r="35" spans="1:53" s="381" customFormat="1" ht="15.95" customHeight="1">
      <c r="A35" s="388" t="s">
        <v>782</v>
      </c>
      <c r="B35" s="385">
        <v>29</v>
      </c>
      <c r="C35" s="398">
        <f>利润表!C35</f>
        <v>82.49</v>
      </c>
      <c r="D35" s="398" t="s">
        <v>747</v>
      </c>
      <c r="G35" s="614"/>
      <c r="H35" s="394"/>
      <c r="I35" s="395"/>
      <c r="J35" s="395"/>
      <c r="K35" s="395"/>
      <c r="L35" s="395"/>
      <c r="M35" s="395"/>
      <c r="N35" s="396" t="e">
        <f t="shared" si="37"/>
        <v>#DIV/0!</v>
      </c>
      <c r="O35" s="397">
        <f t="shared" si="39"/>
        <v>0</v>
      </c>
      <c r="P35" s="395"/>
      <c r="Q35" s="395"/>
      <c r="R35" s="395"/>
      <c r="S35" s="395"/>
      <c r="T35" s="395"/>
      <c r="U35" s="395"/>
      <c r="V35" s="395"/>
      <c r="W35" s="395"/>
      <c r="X35" s="395"/>
      <c r="Y35" s="395"/>
      <c r="Z35" s="395"/>
      <c r="AA35" s="395"/>
      <c r="AB35" s="397">
        <f t="shared" si="40"/>
        <v>0</v>
      </c>
      <c r="AC35" s="395"/>
      <c r="AD35" s="395"/>
      <c r="AE35" s="395"/>
      <c r="AF35" s="395"/>
      <c r="AG35" s="395"/>
      <c r="AH35" s="395"/>
      <c r="AI35" s="395"/>
      <c r="AJ35" s="395"/>
      <c r="AK35" s="395"/>
      <c r="AL35" s="395"/>
      <c r="AM35" s="395"/>
      <c r="AN35" s="395"/>
      <c r="AO35" s="397">
        <f t="shared" si="41"/>
        <v>0</v>
      </c>
      <c r="AP35" s="397">
        <f>AC35*$L$35</f>
        <v>0</v>
      </c>
      <c r="AQ35" s="397">
        <f t="shared" ref="AQ35:BA35" si="47">AD35*$L$35</f>
        <v>0</v>
      </c>
      <c r="AR35" s="397">
        <f t="shared" si="47"/>
        <v>0</v>
      </c>
      <c r="AS35" s="397">
        <f t="shared" si="47"/>
        <v>0</v>
      </c>
      <c r="AT35" s="397">
        <f t="shared" si="47"/>
        <v>0</v>
      </c>
      <c r="AU35" s="397">
        <f t="shared" si="47"/>
        <v>0</v>
      </c>
      <c r="AV35" s="397">
        <f t="shared" si="47"/>
        <v>0</v>
      </c>
      <c r="AW35" s="397">
        <f t="shared" si="47"/>
        <v>0</v>
      </c>
      <c r="AX35" s="397">
        <f t="shared" si="47"/>
        <v>0</v>
      </c>
      <c r="AY35" s="397">
        <f t="shared" si="47"/>
        <v>0</v>
      </c>
      <c r="AZ35" s="397">
        <f t="shared" si="47"/>
        <v>0</v>
      </c>
      <c r="BA35" s="397">
        <f t="shared" si="47"/>
        <v>0</v>
      </c>
    </row>
    <row r="36" spans="1:53" s="381" customFormat="1" ht="15.95" customHeight="1">
      <c r="A36" s="388" t="s">
        <v>783</v>
      </c>
      <c r="B36" s="385">
        <v>30</v>
      </c>
      <c r="C36" s="398">
        <f>利润表!C36</f>
        <v>0</v>
      </c>
      <c r="D36" s="398" t="s">
        <v>747</v>
      </c>
      <c r="G36" s="614"/>
      <c r="H36" s="394"/>
      <c r="I36" s="395"/>
      <c r="J36" s="395"/>
      <c r="K36" s="395"/>
      <c r="L36" s="395"/>
      <c r="M36" s="395"/>
      <c r="N36" s="396" t="e">
        <f t="shared" si="37"/>
        <v>#DIV/0!</v>
      </c>
      <c r="O36" s="397">
        <f t="shared" si="39"/>
        <v>0</v>
      </c>
      <c r="P36" s="395"/>
      <c r="Q36" s="395"/>
      <c r="R36" s="395"/>
      <c r="S36" s="395"/>
      <c r="T36" s="395"/>
      <c r="U36" s="395"/>
      <c r="V36" s="395"/>
      <c r="W36" s="395"/>
      <c r="X36" s="395"/>
      <c r="Y36" s="395"/>
      <c r="Z36" s="395"/>
      <c r="AA36" s="395"/>
      <c r="AB36" s="397">
        <f t="shared" si="40"/>
        <v>0</v>
      </c>
      <c r="AC36" s="395"/>
      <c r="AD36" s="395"/>
      <c r="AE36" s="395"/>
      <c r="AF36" s="395"/>
      <c r="AG36" s="395"/>
      <c r="AH36" s="395"/>
      <c r="AI36" s="395"/>
      <c r="AJ36" s="395"/>
      <c r="AK36" s="395"/>
      <c r="AL36" s="395"/>
      <c r="AM36" s="395"/>
      <c r="AN36" s="395"/>
      <c r="AO36" s="397">
        <f t="shared" si="41"/>
        <v>0</v>
      </c>
      <c r="AP36" s="397">
        <f>AC36*$L$36</f>
        <v>0</v>
      </c>
      <c r="AQ36" s="397">
        <f t="shared" ref="AQ36:BA36" si="48">AD36*$L$36</f>
        <v>0</v>
      </c>
      <c r="AR36" s="397">
        <f t="shared" si="48"/>
        <v>0</v>
      </c>
      <c r="AS36" s="397">
        <f t="shared" si="48"/>
        <v>0</v>
      </c>
      <c r="AT36" s="397">
        <f t="shared" si="48"/>
        <v>0</v>
      </c>
      <c r="AU36" s="397">
        <f t="shared" si="48"/>
        <v>0</v>
      </c>
      <c r="AV36" s="397">
        <f t="shared" si="48"/>
        <v>0</v>
      </c>
      <c r="AW36" s="397">
        <f t="shared" si="48"/>
        <v>0</v>
      </c>
      <c r="AX36" s="397">
        <f t="shared" si="48"/>
        <v>0</v>
      </c>
      <c r="AY36" s="397">
        <f t="shared" si="48"/>
        <v>0</v>
      </c>
      <c r="AZ36" s="397">
        <f t="shared" si="48"/>
        <v>0</v>
      </c>
      <c r="BA36" s="397">
        <f t="shared" si="48"/>
        <v>0</v>
      </c>
    </row>
    <row r="37" spans="1:53" s="381" customFormat="1" ht="15.95" customHeight="1">
      <c r="A37" s="388" t="s">
        <v>784</v>
      </c>
      <c r="B37" s="385">
        <v>31</v>
      </c>
      <c r="C37" s="398">
        <f>利润表!C37</f>
        <v>0</v>
      </c>
      <c r="D37" s="398" t="s">
        <v>747</v>
      </c>
      <c r="G37" s="614"/>
      <c r="H37" s="394"/>
      <c r="I37" s="395"/>
      <c r="J37" s="395"/>
      <c r="K37" s="395"/>
      <c r="L37" s="395"/>
      <c r="M37" s="395"/>
      <c r="N37" s="396" t="e">
        <f t="shared" si="37"/>
        <v>#DIV/0!</v>
      </c>
      <c r="O37" s="397">
        <f t="shared" si="39"/>
        <v>0</v>
      </c>
      <c r="P37" s="395"/>
      <c r="Q37" s="395"/>
      <c r="R37" s="395"/>
      <c r="S37" s="395"/>
      <c r="T37" s="395"/>
      <c r="U37" s="395"/>
      <c r="V37" s="395"/>
      <c r="W37" s="395"/>
      <c r="X37" s="395"/>
      <c r="Y37" s="395"/>
      <c r="Z37" s="395"/>
      <c r="AA37" s="395"/>
      <c r="AB37" s="397">
        <f t="shared" si="40"/>
        <v>0</v>
      </c>
      <c r="AC37" s="395"/>
      <c r="AD37" s="395"/>
      <c r="AE37" s="395"/>
      <c r="AF37" s="395"/>
      <c r="AG37" s="395"/>
      <c r="AH37" s="395"/>
      <c r="AI37" s="395"/>
      <c r="AJ37" s="395"/>
      <c r="AK37" s="395"/>
      <c r="AL37" s="395"/>
      <c r="AM37" s="395"/>
      <c r="AN37" s="395"/>
      <c r="AO37" s="397">
        <f t="shared" si="41"/>
        <v>0</v>
      </c>
      <c r="AP37" s="397">
        <f>AC37*$L$37</f>
        <v>0</v>
      </c>
      <c r="AQ37" s="397">
        <f t="shared" ref="AQ37:BA38" si="49">AD37*$L$37</f>
        <v>0</v>
      </c>
      <c r="AR37" s="397">
        <f t="shared" si="49"/>
        <v>0</v>
      </c>
      <c r="AS37" s="397">
        <f t="shared" si="49"/>
        <v>0</v>
      </c>
      <c r="AT37" s="397">
        <f t="shared" si="49"/>
        <v>0</v>
      </c>
      <c r="AU37" s="397">
        <f t="shared" si="49"/>
        <v>0</v>
      </c>
      <c r="AV37" s="397">
        <f t="shared" si="49"/>
        <v>0</v>
      </c>
      <c r="AW37" s="397">
        <f t="shared" si="49"/>
        <v>0</v>
      </c>
      <c r="AX37" s="397">
        <f t="shared" si="49"/>
        <v>0</v>
      </c>
      <c r="AY37" s="397">
        <f t="shared" si="49"/>
        <v>0</v>
      </c>
      <c r="AZ37" s="397">
        <f t="shared" si="49"/>
        <v>0</v>
      </c>
      <c r="BA37" s="397">
        <f t="shared" si="49"/>
        <v>0</v>
      </c>
    </row>
    <row r="38" spans="1:53" s="381" customFormat="1" ht="15.95" customHeight="1">
      <c r="A38" s="388" t="s">
        <v>785</v>
      </c>
      <c r="B38" s="385">
        <v>32</v>
      </c>
      <c r="C38" s="398">
        <f>利润表!C38</f>
        <v>0</v>
      </c>
      <c r="D38" s="398" t="s">
        <v>747</v>
      </c>
      <c r="G38" s="614"/>
      <c r="H38" s="394"/>
      <c r="I38" s="395"/>
      <c r="J38" s="395"/>
      <c r="K38" s="395"/>
      <c r="L38" s="395"/>
      <c r="M38" s="395"/>
      <c r="N38" s="396" t="e">
        <f t="shared" si="37"/>
        <v>#DIV/0!</v>
      </c>
      <c r="O38" s="397">
        <f t="shared" si="39"/>
        <v>0</v>
      </c>
      <c r="P38" s="395"/>
      <c r="Q38" s="395"/>
      <c r="R38" s="395"/>
      <c r="S38" s="395"/>
      <c r="T38" s="395"/>
      <c r="U38" s="395"/>
      <c r="V38" s="395"/>
      <c r="W38" s="395"/>
      <c r="X38" s="395"/>
      <c r="Y38" s="395"/>
      <c r="Z38" s="395"/>
      <c r="AA38" s="395"/>
      <c r="AB38" s="397">
        <f t="shared" si="40"/>
        <v>0</v>
      </c>
      <c r="AC38" s="395"/>
      <c r="AD38" s="395"/>
      <c r="AE38" s="395"/>
      <c r="AF38" s="395"/>
      <c r="AG38" s="395"/>
      <c r="AH38" s="395"/>
      <c r="AI38" s="395"/>
      <c r="AJ38" s="395"/>
      <c r="AK38" s="395"/>
      <c r="AL38" s="395"/>
      <c r="AM38" s="395"/>
      <c r="AN38" s="395"/>
      <c r="AO38" s="397">
        <f t="shared" si="41"/>
        <v>0</v>
      </c>
      <c r="AP38" s="397">
        <f>AC38*$L$37</f>
        <v>0</v>
      </c>
      <c r="AQ38" s="397">
        <f t="shared" si="49"/>
        <v>0</v>
      </c>
      <c r="AR38" s="397">
        <f t="shared" si="49"/>
        <v>0</v>
      </c>
      <c r="AS38" s="397">
        <f t="shared" si="49"/>
        <v>0</v>
      </c>
      <c r="AT38" s="397">
        <f t="shared" si="49"/>
        <v>0</v>
      </c>
      <c r="AU38" s="397">
        <f t="shared" si="49"/>
        <v>0</v>
      </c>
      <c r="AV38" s="397">
        <f t="shared" si="49"/>
        <v>0</v>
      </c>
      <c r="AW38" s="397">
        <f t="shared" si="49"/>
        <v>0</v>
      </c>
      <c r="AX38" s="397">
        <f t="shared" si="49"/>
        <v>0</v>
      </c>
      <c r="AY38" s="397">
        <f t="shared" si="49"/>
        <v>0</v>
      </c>
      <c r="AZ38" s="397">
        <f t="shared" si="49"/>
        <v>0</v>
      </c>
      <c r="BA38" s="397">
        <f t="shared" si="49"/>
        <v>0</v>
      </c>
    </row>
    <row r="39" spans="1:53" s="381" customFormat="1" ht="15.95" customHeight="1">
      <c r="A39" s="384" t="s">
        <v>786</v>
      </c>
      <c r="B39" s="385">
        <v>33</v>
      </c>
      <c r="C39" s="386">
        <f>C27+C28-C35</f>
        <v>-1303465.8799999997</v>
      </c>
      <c r="D39" s="386"/>
      <c r="G39" s="615"/>
      <c r="H39" s="400" t="s">
        <v>765</v>
      </c>
      <c r="I39" s="389" t="s">
        <v>741</v>
      </c>
      <c r="J39" s="389" t="s">
        <v>741</v>
      </c>
      <c r="K39" s="389" t="s">
        <v>741</v>
      </c>
      <c r="L39" s="389" t="s">
        <v>741</v>
      </c>
      <c r="M39" s="389"/>
      <c r="N39" s="389"/>
      <c r="O39" s="402">
        <f>SUM(O29:O38)</f>
        <v>0</v>
      </c>
      <c r="P39" s="391">
        <f>SUM(P29:P38)</f>
        <v>0</v>
      </c>
      <c r="Q39" s="391">
        <f>SUM(Q29:Q38)</f>
        <v>0</v>
      </c>
      <c r="R39" s="391">
        <f>SUM(R29:R38)</f>
        <v>0</v>
      </c>
      <c r="S39" s="391">
        <f t="shared" ref="S39:AA39" si="50">SUM(S29:S38)</f>
        <v>0</v>
      </c>
      <c r="T39" s="391">
        <f t="shared" si="50"/>
        <v>0</v>
      </c>
      <c r="U39" s="391">
        <f t="shared" si="50"/>
        <v>0</v>
      </c>
      <c r="V39" s="391">
        <f t="shared" si="50"/>
        <v>0</v>
      </c>
      <c r="W39" s="391">
        <f t="shared" si="50"/>
        <v>0</v>
      </c>
      <c r="X39" s="391">
        <f t="shared" si="50"/>
        <v>0</v>
      </c>
      <c r="Y39" s="391">
        <f t="shared" si="50"/>
        <v>0</v>
      </c>
      <c r="Z39" s="391">
        <f t="shared" si="50"/>
        <v>0</v>
      </c>
      <c r="AA39" s="391">
        <f t="shared" si="50"/>
        <v>0</v>
      </c>
      <c r="AB39" s="402">
        <f>SUM(AB29:AB38)</f>
        <v>0</v>
      </c>
      <c r="AC39" s="391">
        <f>SUM(AC29:AC38)</f>
        <v>0</v>
      </c>
      <c r="AD39" s="391">
        <f>SUM(AD29:AD38)</f>
        <v>0</v>
      </c>
      <c r="AE39" s="391">
        <f>SUM(AE29:AE38)</f>
        <v>0</v>
      </c>
      <c r="AF39" s="391">
        <f t="shared" ref="AF39:AN39" si="51">SUM(AF29:AF38)</f>
        <v>0</v>
      </c>
      <c r="AG39" s="391">
        <f t="shared" si="51"/>
        <v>0</v>
      </c>
      <c r="AH39" s="391">
        <f t="shared" si="51"/>
        <v>0</v>
      </c>
      <c r="AI39" s="391">
        <f t="shared" si="51"/>
        <v>0</v>
      </c>
      <c r="AJ39" s="391">
        <f t="shared" si="51"/>
        <v>0</v>
      </c>
      <c r="AK39" s="391">
        <f t="shared" si="51"/>
        <v>0</v>
      </c>
      <c r="AL39" s="391">
        <f t="shared" si="51"/>
        <v>0</v>
      </c>
      <c r="AM39" s="391">
        <f t="shared" si="51"/>
        <v>0</v>
      </c>
      <c r="AN39" s="391">
        <f t="shared" si="51"/>
        <v>0</v>
      </c>
      <c r="AO39" s="402">
        <f>SUM(AO29:AO38)</f>
        <v>0</v>
      </c>
      <c r="AP39" s="391">
        <f>SUM(AP29:AP38)</f>
        <v>0</v>
      </c>
      <c r="AQ39" s="391">
        <f>SUM(AQ29:AQ38)</f>
        <v>0</v>
      </c>
      <c r="AR39" s="391">
        <f>SUM(AR29:AR38)</f>
        <v>0</v>
      </c>
      <c r="AS39" s="391">
        <f t="shared" ref="AS39:BA39" si="52">SUM(AS29:AS38)</f>
        <v>0</v>
      </c>
      <c r="AT39" s="391">
        <f t="shared" si="52"/>
        <v>0</v>
      </c>
      <c r="AU39" s="391">
        <f t="shared" si="52"/>
        <v>0</v>
      </c>
      <c r="AV39" s="391">
        <f t="shared" si="52"/>
        <v>0</v>
      </c>
      <c r="AW39" s="391">
        <f t="shared" si="52"/>
        <v>0</v>
      </c>
      <c r="AX39" s="391">
        <f t="shared" si="52"/>
        <v>0</v>
      </c>
      <c r="AY39" s="391">
        <f t="shared" si="52"/>
        <v>0</v>
      </c>
      <c r="AZ39" s="391">
        <f t="shared" si="52"/>
        <v>0</v>
      </c>
      <c r="BA39" s="391">
        <f t="shared" si="52"/>
        <v>0</v>
      </c>
    </row>
    <row r="40" spans="1:53" s="381" customFormat="1" ht="15.95" customHeight="1">
      <c r="A40" s="388" t="s">
        <v>787</v>
      </c>
      <c r="B40" s="385">
        <v>34</v>
      </c>
      <c r="C40" s="393"/>
      <c r="D40" s="398" t="s">
        <v>788</v>
      </c>
      <c r="G40" s="613" t="s">
        <v>789</v>
      </c>
      <c r="H40" s="394"/>
      <c r="I40" s="395"/>
      <c r="J40" s="395"/>
      <c r="K40" s="395"/>
      <c r="L40" s="395"/>
      <c r="M40" s="395"/>
      <c r="N40" s="396" t="e">
        <f t="shared" ref="N40:N49" si="53">(M40-L40)/L40</f>
        <v>#DIV/0!</v>
      </c>
      <c r="O40" s="397">
        <f>SUM(P40:AA40)</f>
        <v>0</v>
      </c>
      <c r="P40" s="395"/>
      <c r="Q40" s="395"/>
      <c r="R40" s="395"/>
      <c r="S40" s="395"/>
      <c r="T40" s="395"/>
      <c r="U40" s="395"/>
      <c r="V40" s="395"/>
      <c r="W40" s="395"/>
      <c r="X40" s="395"/>
      <c r="Y40" s="395"/>
      <c r="Z40" s="395"/>
      <c r="AA40" s="395"/>
      <c r="AB40" s="397">
        <f>SUM(AC40:AN40)</f>
        <v>0</v>
      </c>
      <c r="AC40" s="395"/>
      <c r="AD40" s="395"/>
      <c r="AE40" s="395"/>
      <c r="AF40" s="395"/>
      <c r="AG40" s="395"/>
      <c r="AH40" s="395"/>
      <c r="AI40" s="395"/>
      <c r="AJ40" s="395"/>
      <c r="AK40" s="395"/>
      <c r="AL40" s="395"/>
      <c r="AM40" s="395"/>
      <c r="AN40" s="395"/>
      <c r="AO40" s="397">
        <f>SUM(AP40:BA40)</f>
        <v>0</v>
      </c>
      <c r="AP40" s="397">
        <f>AC40*$L$40</f>
        <v>0</v>
      </c>
      <c r="AQ40" s="397">
        <f t="shared" ref="AQ40:BA40" si="54">AD40*$L$40</f>
        <v>0</v>
      </c>
      <c r="AR40" s="397">
        <f t="shared" si="54"/>
        <v>0</v>
      </c>
      <c r="AS40" s="397">
        <f t="shared" si="54"/>
        <v>0</v>
      </c>
      <c r="AT40" s="397">
        <f t="shared" si="54"/>
        <v>0</v>
      </c>
      <c r="AU40" s="397">
        <f t="shared" si="54"/>
        <v>0</v>
      </c>
      <c r="AV40" s="397">
        <f t="shared" si="54"/>
        <v>0</v>
      </c>
      <c r="AW40" s="397">
        <f t="shared" si="54"/>
        <v>0</v>
      </c>
      <c r="AX40" s="397">
        <f t="shared" si="54"/>
        <v>0</v>
      </c>
      <c r="AY40" s="397">
        <f t="shared" si="54"/>
        <v>0</v>
      </c>
      <c r="AZ40" s="397">
        <f t="shared" si="54"/>
        <v>0</v>
      </c>
      <c r="BA40" s="397">
        <f t="shared" si="54"/>
        <v>0</v>
      </c>
    </row>
    <row r="41" spans="1:53" s="381" customFormat="1" ht="15.95" customHeight="1">
      <c r="A41" s="403" t="s">
        <v>790</v>
      </c>
      <c r="B41" s="385">
        <v>35</v>
      </c>
      <c r="C41" s="404"/>
      <c r="D41" s="398"/>
      <c r="G41" s="614"/>
      <c r="H41" s="394"/>
      <c r="I41" s="395"/>
      <c r="J41" s="395"/>
      <c r="K41" s="395"/>
      <c r="L41" s="395"/>
      <c r="M41" s="395"/>
      <c r="N41" s="396" t="e">
        <f t="shared" si="53"/>
        <v>#DIV/0!</v>
      </c>
      <c r="O41" s="397">
        <f t="shared" ref="O41:O49" si="55">SUM(P41:AA41)</f>
        <v>0</v>
      </c>
      <c r="P41" s="395"/>
      <c r="Q41" s="395"/>
      <c r="R41" s="395"/>
      <c r="S41" s="395"/>
      <c r="T41" s="395"/>
      <c r="U41" s="395"/>
      <c r="V41" s="395"/>
      <c r="W41" s="395"/>
      <c r="X41" s="395"/>
      <c r="Y41" s="395"/>
      <c r="Z41" s="395"/>
      <c r="AA41" s="395"/>
      <c r="AB41" s="397">
        <f t="shared" ref="AB41:AB49" si="56">SUM(AC41:AN41)</f>
        <v>0</v>
      </c>
      <c r="AC41" s="395"/>
      <c r="AD41" s="395"/>
      <c r="AE41" s="395"/>
      <c r="AF41" s="395"/>
      <c r="AG41" s="395"/>
      <c r="AH41" s="395"/>
      <c r="AI41" s="395"/>
      <c r="AJ41" s="395"/>
      <c r="AK41" s="395"/>
      <c r="AL41" s="395"/>
      <c r="AM41" s="395"/>
      <c r="AN41" s="395"/>
      <c r="AO41" s="397">
        <f t="shared" ref="AO41:AO49" si="57">SUM(AP41:BA41)</f>
        <v>0</v>
      </c>
      <c r="AP41" s="397">
        <f>AC41*$L$41</f>
        <v>0</v>
      </c>
      <c r="AQ41" s="397">
        <f t="shared" ref="AQ41:BA41" si="58">AD41*$L$41</f>
        <v>0</v>
      </c>
      <c r="AR41" s="397">
        <f t="shared" si="58"/>
        <v>0</v>
      </c>
      <c r="AS41" s="397">
        <f t="shared" si="58"/>
        <v>0</v>
      </c>
      <c r="AT41" s="397">
        <f t="shared" si="58"/>
        <v>0</v>
      </c>
      <c r="AU41" s="397">
        <f t="shared" si="58"/>
        <v>0</v>
      </c>
      <c r="AV41" s="397">
        <f t="shared" si="58"/>
        <v>0</v>
      </c>
      <c r="AW41" s="397">
        <f t="shared" si="58"/>
        <v>0</v>
      </c>
      <c r="AX41" s="397">
        <f t="shared" si="58"/>
        <v>0</v>
      </c>
      <c r="AY41" s="397">
        <f t="shared" si="58"/>
        <v>0</v>
      </c>
      <c r="AZ41" s="397">
        <f t="shared" si="58"/>
        <v>0</v>
      </c>
      <c r="BA41" s="397">
        <f t="shared" si="58"/>
        <v>0</v>
      </c>
    </row>
    <row r="42" spans="1:53" s="381" customFormat="1" ht="15.95" customHeight="1">
      <c r="A42" s="384" t="s">
        <v>791</v>
      </c>
      <c r="B42" s="385">
        <v>36</v>
      </c>
      <c r="C42" s="386">
        <f>C39-C40+C41</f>
        <v>-1303465.8799999997</v>
      </c>
      <c r="D42" s="386"/>
      <c r="G42" s="614"/>
      <c r="H42" s="394"/>
      <c r="I42" s="395"/>
      <c r="J42" s="395"/>
      <c r="K42" s="395"/>
      <c r="L42" s="395"/>
      <c r="M42" s="395"/>
      <c r="N42" s="396" t="e">
        <f t="shared" si="53"/>
        <v>#DIV/0!</v>
      </c>
      <c r="O42" s="397">
        <f t="shared" si="55"/>
        <v>0</v>
      </c>
      <c r="P42" s="395"/>
      <c r="Q42" s="395"/>
      <c r="R42" s="395"/>
      <c r="S42" s="395"/>
      <c r="T42" s="395"/>
      <c r="U42" s="395"/>
      <c r="V42" s="395"/>
      <c r="W42" s="395"/>
      <c r="X42" s="395"/>
      <c r="Y42" s="395"/>
      <c r="Z42" s="395"/>
      <c r="AA42" s="395"/>
      <c r="AB42" s="397">
        <f t="shared" si="56"/>
        <v>0</v>
      </c>
      <c r="AC42" s="395"/>
      <c r="AD42" s="395"/>
      <c r="AE42" s="395"/>
      <c r="AF42" s="395"/>
      <c r="AG42" s="395"/>
      <c r="AH42" s="395"/>
      <c r="AI42" s="395"/>
      <c r="AJ42" s="395"/>
      <c r="AK42" s="395"/>
      <c r="AL42" s="395"/>
      <c r="AM42" s="395"/>
      <c r="AN42" s="395"/>
      <c r="AO42" s="397">
        <f t="shared" si="57"/>
        <v>0</v>
      </c>
      <c r="AP42" s="397">
        <f>AC42*$L$42</f>
        <v>0</v>
      </c>
      <c r="AQ42" s="397">
        <f t="shared" ref="AQ42:BA42" si="59">AD42*$L$42</f>
        <v>0</v>
      </c>
      <c r="AR42" s="397">
        <f t="shared" si="59"/>
        <v>0</v>
      </c>
      <c r="AS42" s="397">
        <f t="shared" si="59"/>
        <v>0</v>
      </c>
      <c r="AT42" s="397">
        <f t="shared" si="59"/>
        <v>0</v>
      </c>
      <c r="AU42" s="397">
        <f t="shared" si="59"/>
        <v>0</v>
      </c>
      <c r="AV42" s="397">
        <f t="shared" si="59"/>
        <v>0</v>
      </c>
      <c r="AW42" s="397">
        <f t="shared" si="59"/>
        <v>0</v>
      </c>
      <c r="AX42" s="397">
        <f t="shared" si="59"/>
        <v>0</v>
      </c>
      <c r="AY42" s="397">
        <f t="shared" si="59"/>
        <v>0</v>
      </c>
      <c r="AZ42" s="397">
        <f t="shared" si="59"/>
        <v>0</v>
      </c>
      <c r="BA42" s="397">
        <f t="shared" si="59"/>
        <v>0</v>
      </c>
    </row>
    <row r="43" spans="1:53" s="381" customFormat="1" ht="15.95" customHeight="1">
      <c r="A43" s="388" t="s">
        <v>792</v>
      </c>
      <c r="B43" s="385">
        <v>37</v>
      </c>
      <c r="C43" s="405"/>
      <c r="D43" s="405"/>
      <c r="G43" s="614"/>
      <c r="H43" s="394"/>
      <c r="I43" s="395"/>
      <c r="J43" s="395"/>
      <c r="K43" s="395"/>
      <c r="L43" s="395"/>
      <c r="M43" s="395"/>
      <c r="N43" s="396" t="e">
        <f t="shared" si="53"/>
        <v>#DIV/0!</v>
      </c>
      <c r="O43" s="397">
        <f t="shared" si="55"/>
        <v>0</v>
      </c>
      <c r="P43" s="395"/>
      <c r="Q43" s="395"/>
      <c r="R43" s="395"/>
      <c r="S43" s="395"/>
      <c r="T43" s="395"/>
      <c r="U43" s="395"/>
      <c r="V43" s="395"/>
      <c r="W43" s="395"/>
      <c r="X43" s="395"/>
      <c r="Y43" s="395"/>
      <c r="Z43" s="395"/>
      <c r="AA43" s="395"/>
      <c r="AB43" s="397">
        <f t="shared" si="56"/>
        <v>0</v>
      </c>
      <c r="AC43" s="395"/>
      <c r="AD43" s="395"/>
      <c r="AE43" s="395"/>
      <c r="AF43" s="395"/>
      <c r="AG43" s="395"/>
      <c r="AH43" s="395"/>
      <c r="AI43" s="395"/>
      <c r="AJ43" s="395"/>
      <c r="AK43" s="395"/>
      <c r="AL43" s="395"/>
      <c r="AM43" s="395"/>
      <c r="AN43" s="395"/>
      <c r="AO43" s="397">
        <f t="shared" si="57"/>
        <v>0</v>
      </c>
      <c r="AP43" s="397">
        <f>AC43*$L$43</f>
        <v>0</v>
      </c>
      <c r="AQ43" s="397">
        <f t="shared" ref="AQ43:BA43" si="60">AD43*$L$43</f>
        <v>0</v>
      </c>
      <c r="AR43" s="397">
        <f t="shared" si="60"/>
        <v>0</v>
      </c>
      <c r="AS43" s="397">
        <f t="shared" si="60"/>
        <v>0</v>
      </c>
      <c r="AT43" s="397">
        <f t="shared" si="60"/>
        <v>0</v>
      </c>
      <c r="AU43" s="397">
        <f t="shared" si="60"/>
        <v>0</v>
      </c>
      <c r="AV43" s="397">
        <f t="shared" si="60"/>
        <v>0</v>
      </c>
      <c r="AW43" s="397">
        <f t="shared" si="60"/>
        <v>0</v>
      </c>
      <c r="AX43" s="397">
        <f t="shared" si="60"/>
        <v>0</v>
      </c>
      <c r="AY43" s="397">
        <f t="shared" si="60"/>
        <v>0</v>
      </c>
      <c r="AZ43" s="397">
        <f t="shared" si="60"/>
        <v>0</v>
      </c>
      <c r="BA43" s="397">
        <f t="shared" si="60"/>
        <v>0</v>
      </c>
    </row>
    <row r="44" spans="1:53" s="381" customFormat="1" ht="15.95" customHeight="1">
      <c r="A44" s="384" t="s">
        <v>793</v>
      </c>
      <c r="B44" s="385">
        <v>38</v>
      </c>
      <c r="C44" s="406">
        <f>C42-C43</f>
        <v>-1303465.8799999997</v>
      </c>
      <c r="D44" s="406">
        <f>D42-D43</f>
        <v>0</v>
      </c>
      <c r="G44" s="614"/>
      <c r="H44" s="394"/>
      <c r="I44" s="395"/>
      <c r="J44" s="395"/>
      <c r="K44" s="395"/>
      <c r="L44" s="395"/>
      <c r="M44" s="395"/>
      <c r="N44" s="396" t="e">
        <f t="shared" si="53"/>
        <v>#DIV/0!</v>
      </c>
      <c r="O44" s="397">
        <f t="shared" si="55"/>
        <v>0</v>
      </c>
      <c r="P44" s="395"/>
      <c r="Q44" s="395"/>
      <c r="R44" s="395"/>
      <c r="S44" s="395"/>
      <c r="T44" s="395"/>
      <c r="U44" s="395"/>
      <c r="V44" s="395"/>
      <c r="W44" s="395"/>
      <c r="X44" s="395"/>
      <c r="Y44" s="395"/>
      <c r="Z44" s="395"/>
      <c r="AA44" s="395"/>
      <c r="AB44" s="397">
        <f t="shared" si="56"/>
        <v>0</v>
      </c>
      <c r="AC44" s="395"/>
      <c r="AD44" s="395"/>
      <c r="AE44" s="395"/>
      <c r="AF44" s="395"/>
      <c r="AG44" s="395"/>
      <c r="AH44" s="395"/>
      <c r="AI44" s="395"/>
      <c r="AJ44" s="395"/>
      <c r="AK44" s="395"/>
      <c r="AL44" s="395"/>
      <c r="AM44" s="395"/>
      <c r="AN44" s="395"/>
      <c r="AO44" s="397">
        <f t="shared" si="57"/>
        <v>0</v>
      </c>
      <c r="AP44" s="397">
        <f>AC44*$L$44</f>
        <v>0</v>
      </c>
      <c r="AQ44" s="397">
        <f t="shared" ref="AQ44:BA44" si="61">AD44*$L$44</f>
        <v>0</v>
      </c>
      <c r="AR44" s="397">
        <f t="shared" si="61"/>
        <v>0</v>
      </c>
      <c r="AS44" s="397">
        <f t="shared" si="61"/>
        <v>0</v>
      </c>
      <c r="AT44" s="397">
        <f t="shared" si="61"/>
        <v>0</v>
      </c>
      <c r="AU44" s="397">
        <f t="shared" si="61"/>
        <v>0</v>
      </c>
      <c r="AV44" s="397">
        <f t="shared" si="61"/>
        <v>0</v>
      </c>
      <c r="AW44" s="397">
        <f t="shared" si="61"/>
        <v>0</v>
      </c>
      <c r="AX44" s="397">
        <f t="shared" si="61"/>
        <v>0</v>
      </c>
      <c r="AY44" s="397">
        <f t="shared" si="61"/>
        <v>0</v>
      </c>
      <c r="AZ44" s="397">
        <f t="shared" si="61"/>
        <v>0</v>
      </c>
      <c r="BA44" s="397">
        <f t="shared" si="61"/>
        <v>0</v>
      </c>
    </row>
    <row r="45" spans="1:53" s="381" customFormat="1" ht="15.95" customHeight="1">
      <c r="A45" s="384" t="s">
        <v>794</v>
      </c>
      <c r="B45" s="385">
        <v>39</v>
      </c>
      <c r="C45" s="404"/>
      <c r="D45" s="404"/>
      <c r="G45" s="614"/>
      <c r="H45" s="394"/>
      <c r="I45" s="395"/>
      <c r="J45" s="395"/>
      <c r="K45" s="395"/>
      <c r="L45" s="395"/>
      <c r="M45" s="395"/>
      <c r="N45" s="396" t="e">
        <f t="shared" si="53"/>
        <v>#DIV/0!</v>
      </c>
      <c r="O45" s="397">
        <f t="shared" si="55"/>
        <v>0</v>
      </c>
      <c r="P45" s="395"/>
      <c r="Q45" s="395"/>
      <c r="R45" s="395"/>
      <c r="S45" s="395"/>
      <c r="T45" s="395"/>
      <c r="U45" s="395"/>
      <c r="V45" s="395"/>
      <c r="W45" s="395"/>
      <c r="X45" s="395"/>
      <c r="Y45" s="395"/>
      <c r="Z45" s="395"/>
      <c r="AA45" s="395"/>
      <c r="AB45" s="397">
        <f t="shared" si="56"/>
        <v>0</v>
      </c>
      <c r="AC45" s="395"/>
      <c r="AD45" s="395"/>
      <c r="AE45" s="395"/>
      <c r="AF45" s="395"/>
      <c r="AG45" s="395"/>
      <c r="AH45" s="395"/>
      <c r="AI45" s="395"/>
      <c r="AJ45" s="395"/>
      <c r="AK45" s="395"/>
      <c r="AL45" s="395"/>
      <c r="AM45" s="395"/>
      <c r="AN45" s="395"/>
      <c r="AO45" s="397">
        <f t="shared" si="57"/>
        <v>0</v>
      </c>
      <c r="AP45" s="397">
        <f>AC45*$L$45</f>
        <v>0</v>
      </c>
      <c r="AQ45" s="397">
        <f t="shared" ref="AQ45:BA45" si="62">AD45*$L$45</f>
        <v>0</v>
      </c>
      <c r="AR45" s="397">
        <f t="shared" si="62"/>
        <v>0</v>
      </c>
      <c r="AS45" s="397">
        <f t="shared" si="62"/>
        <v>0</v>
      </c>
      <c r="AT45" s="397">
        <f t="shared" si="62"/>
        <v>0</v>
      </c>
      <c r="AU45" s="397">
        <f t="shared" si="62"/>
        <v>0</v>
      </c>
      <c r="AV45" s="397">
        <f t="shared" si="62"/>
        <v>0</v>
      </c>
      <c r="AW45" s="397">
        <f t="shared" si="62"/>
        <v>0</v>
      </c>
      <c r="AX45" s="397">
        <f t="shared" si="62"/>
        <v>0</v>
      </c>
      <c r="AY45" s="397">
        <f t="shared" si="62"/>
        <v>0</v>
      </c>
      <c r="AZ45" s="397">
        <f t="shared" si="62"/>
        <v>0</v>
      </c>
      <c r="BA45" s="397">
        <f t="shared" si="62"/>
        <v>0</v>
      </c>
    </row>
    <row r="46" spans="1:53" s="381" customFormat="1" ht="15.95" customHeight="1">
      <c r="A46" s="384" t="s">
        <v>225</v>
      </c>
      <c r="B46" s="385">
        <v>40</v>
      </c>
      <c r="C46" s="404"/>
      <c r="D46" s="404"/>
      <c r="G46" s="614"/>
      <c r="H46" s="394"/>
      <c r="I46" s="395"/>
      <c r="J46" s="395"/>
      <c r="K46" s="395"/>
      <c r="L46" s="395"/>
      <c r="M46" s="395"/>
      <c r="N46" s="396" t="e">
        <f t="shared" si="53"/>
        <v>#DIV/0!</v>
      </c>
      <c r="O46" s="397">
        <f t="shared" si="55"/>
        <v>0</v>
      </c>
      <c r="P46" s="395"/>
      <c r="Q46" s="395"/>
      <c r="R46" s="395"/>
      <c r="S46" s="395"/>
      <c r="T46" s="395"/>
      <c r="U46" s="395"/>
      <c r="V46" s="395"/>
      <c r="W46" s="395"/>
      <c r="X46" s="395"/>
      <c r="Y46" s="395"/>
      <c r="Z46" s="395"/>
      <c r="AA46" s="395"/>
      <c r="AB46" s="397">
        <f t="shared" si="56"/>
        <v>0</v>
      </c>
      <c r="AC46" s="395"/>
      <c r="AD46" s="395"/>
      <c r="AE46" s="395"/>
      <c r="AF46" s="395"/>
      <c r="AG46" s="395"/>
      <c r="AH46" s="395"/>
      <c r="AI46" s="395"/>
      <c r="AJ46" s="395"/>
      <c r="AK46" s="395"/>
      <c r="AL46" s="395"/>
      <c r="AM46" s="395"/>
      <c r="AN46" s="395"/>
      <c r="AO46" s="397">
        <f t="shared" si="57"/>
        <v>0</v>
      </c>
      <c r="AP46" s="397">
        <f>AC46*$L$46</f>
        <v>0</v>
      </c>
      <c r="AQ46" s="397">
        <f t="shared" ref="AQ46:BA46" si="63">AD46*$L$46</f>
        <v>0</v>
      </c>
      <c r="AR46" s="397">
        <f t="shared" si="63"/>
        <v>0</v>
      </c>
      <c r="AS46" s="397">
        <f t="shared" si="63"/>
        <v>0</v>
      </c>
      <c r="AT46" s="397">
        <f t="shared" si="63"/>
        <v>0</v>
      </c>
      <c r="AU46" s="397">
        <f t="shared" si="63"/>
        <v>0</v>
      </c>
      <c r="AV46" s="397">
        <f t="shared" si="63"/>
        <v>0</v>
      </c>
      <c r="AW46" s="397">
        <f t="shared" si="63"/>
        <v>0</v>
      </c>
      <c r="AX46" s="397">
        <f t="shared" si="63"/>
        <v>0</v>
      </c>
      <c r="AY46" s="397">
        <f t="shared" si="63"/>
        <v>0</v>
      </c>
      <c r="AZ46" s="397">
        <f t="shared" si="63"/>
        <v>0</v>
      </c>
      <c r="BA46" s="397">
        <f t="shared" si="63"/>
        <v>0</v>
      </c>
    </row>
    <row r="47" spans="1:53" s="381" customFormat="1" ht="15.95" customHeight="1">
      <c r="A47" s="384" t="s">
        <v>226</v>
      </c>
      <c r="B47" s="385">
        <v>41</v>
      </c>
      <c r="C47" s="404"/>
      <c r="D47" s="404"/>
      <c r="G47" s="614"/>
      <c r="H47" s="394"/>
      <c r="I47" s="395"/>
      <c r="J47" s="395"/>
      <c r="K47" s="395"/>
      <c r="L47" s="395"/>
      <c r="M47" s="395"/>
      <c r="N47" s="396" t="e">
        <f t="shared" si="53"/>
        <v>#DIV/0!</v>
      </c>
      <c r="O47" s="397">
        <f t="shared" si="55"/>
        <v>0</v>
      </c>
      <c r="P47" s="395"/>
      <c r="Q47" s="395"/>
      <c r="R47" s="395"/>
      <c r="S47" s="395"/>
      <c r="T47" s="395"/>
      <c r="U47" s="395"/>
      <c r="V47" s="395"/>
      <c r="W47" s="395"/>
      <c r="X47" s="395"/>
      <c r="Y47" s="395"/>
      <c r="Z47" s="395"/>
      <c r="AA47" s="395"/>
      <c r="AB47" s="397">
        <f t="shared" si="56"/>
        <v>0</v>
      </c>
      <c r="AC47" s="395"/>
      <c r="AD47" s="395"/>
      <c r="AE47" s="395"/>
      <c r="AF47" s="395"/>
      <c r="AG47" s="395"/>
      <c r="AH47" s="395"/>
      <c r="AI47" s="395"/>
      <c r="AJ47" s="395"/>
      <c r="AK47" s="395"/>
      <c r="AL47" s="395"/>
      <c r="AM47" s="395"/>
      <c r="AN47" s="395"/>
      <c r="AO47" s="397">
        <f t="shared" si="57"/>
        <v>0</v>
      </c>
      <c r="AP47" s="397">
        <f>AC47*$L$47</f>
        <v>0</v>
      </c>
      <c r="AQ47" s="397">
        <f t="shared" ref="AQ47:BA47" si="64">AD47*$L$47</f>
        <v>0</v>
      </c>
      <c r="AR47" s="397">
        <f t="shared" si="64"/>
        <v>0</v>
      </c>
      <c r="AS47" s="397">
        <f t="shared" si="64"/>
        <v>0</v>
      </c>
      <c r="AT47" s="397">
        <f t="shared" si="64"/>
        <v>0</v>
      </c>
      <c r="AU47" s="397">
        <f t="shared" si="64"/>
        <v>0</v>
      </c>
      <c r="AV47" s="397">
        <f t="shared" si="64"/>
        <v>0</v>
      </c>
      <c r="AW47" s="397">
        <f t="shared" si="64"/>
        <v>0</v>
      </c>
      <c r="AX47" s="397">
        <f t="shared" si="64"/>
        <v>0</v>
      </c>
      <c r="AY47" s="397">
        <f t="shared" si="64"/>
        <v>0</v>
      </c>
      <c r="AZ47" s="397">
        <f t="shared" si="64"/>
        <v>0</v>
      </c>
      <c r="BA47" s="397">
        <f t="shared" si="64"/>
        <v>0</v>
      </c>
    </row>
    <row r="48" spans="1:53" s="381" customFormat="1" ht="15.95" customHeight="1">
      <c r="A48" s="384"/>
      <c r="B48" s="385">
        <v>42</v>
      </c>
      <c r="C48" s="406"/>
      <c r="D48" s="406"/>
      <c r="G48" s="614"/>
      <c r="H48" s="394"/>
      <c r="I48" s="395"/>
      <c r="J48" s="395"/>
      <c r="K48" s="395"/>
      <c r="L48" s="395"/>
      <c r="M48" s="395"/>
      <c r="N48" s="396" t="e">
        <f t="shared" si="53"/>
        <v>#DIV/0!</v>
      </c>
      <c r="O48" s="397">
        <f t="shared" si="55"/>
        <v>0</v>
      </c>
      <c r="P48" s="395"/>
      <c r="Q48" s="395"/>
      <c r="R48" s="395"/>
      <c r="S48" s="395"/>
      <c r="T48" s="395"/>
      <c r="U48" s="395"/>
      <c r="V48" s="395"/>
      <c r="W48" s="395"/>
      <c r="X48" s="395"/>
      <c r="Y48" s="395"/>
      <c r="Z48" s="395"/>
      <c r="AA48" s="395"/>
      <c r="AB48" s="397">
        <f t="shared" si="56"/>
        <v>0</v>
      </c>
      <c r="AC48" s="395"/>
      <c r="AD48" s="395"/>
      <c r="AE48" s="395"/>
      <c r="AF48" s="395"/>
      <c r="AG48" s="395"/>
      <c r="AH48" s="395"/>
      <c r="AI48" s="395"/>
      <c r="AJ48" s="395"/>
      <c r="AK48" s="395"/>
      <c r="AL48" s="395"/>
      <c r="AM48" s="395"/>
      <c r="AN48" s="395"/>
      <c r="AO48" s="397">
        <f t="shared" si="57"/>
        <v>0</v>
      </c>
      <c r="AP48" s="397">
        <f>AC48*$L$48</f>
        <v>0</v>
      </c>
      <c r="AQ48" s="397">
        <f t="shared" ref="AQ48:BA48" si="65">AD48*$L$48</f>
        <v>0</v>
      </c>
      <c r="AR48" s="397">
        <f t="shared" si="65"/>
        <v>0</v>
      </c>
      <c r="AS48" s="397">
        <f t="shared" si="65"/>
        <v>0</v>
      </c>
      <c r="AT48" s="397">
        <f t="shared" si="65"/>
        <v>0</v>
      </c>
      <c r="AU48" s="397">
        <f t="shared" si="65"/>
        <v>0</v>
      </c>
      <c r="AV48" s="397">
        <f t="shared" si="65"/>
        <v>0</v>
      </c>
      <c r="AW48" s="397">
        <f t="shared" si="65"/>
        <v>0</v>
      </c>
      <c r="AX48" s="397">
        <f t="shared" si="65"/>
        <v>0</v>
      </c>
      <c r="AY48" s="397">
        <f t="shared" si="65"/>
        <v>0</v>
      </c>
      <c r="AZ48" s="397">
        <f t="shared" si="65"/>
        <v>0</v>
      </c>
      <c r="BA48" s="397">
        <f t="shared" si="65"/>
        <v>0</v>
      </c>
    </row>
    <row r="49" spans="1:53" s="381" customFormat="1" ht="15.95" customHeight="1" thickBot="1">
      <c r="A49" s="407"/>
      <c r="B49" s="408">
        <v>43</v>
      </c>
      <c r="C49" s="409"/>
      <c r="D49" s="409"/>
      <c r="G49" s="614"/>
      <c r="H49" s="394"/>
      <c r="I49" s="395"/>
      <c r="J49" s="395"/>
      <c r="K49" s="395"/>
      <c r="L49" s="395"/>
      <c r="M49" s="395"/>
      <c r="N49" s="396" t="e">
        <f t="shared" si="53"/>
        <v>#DIV/0!</v>
      </c>
      <c r="O49" s="397">
        <f t="shared" si="55"/>
        <v>0</v>
      </c>
      <c r="P49" s="395"/>
      <c r="Q49" s="395"/>
      <c r="R49" s="395"/>
      <c r="S49" s="395"/>
      <c r="T49" s="395"/>
      <c r="U49" s="395"/>
      <c r="V49" s="395"/>
      <c r="W49" s="395"/>
      <c r="X49" s="395"/>
      <c r="Y49" s="395"/>
      <c r="Z49" s="395"/>
      <c r="AA49" s="395"/>
      <c r="AB49" s="397">
        <f t="shared" si="56"/>
        <v>0</v>
      </c>
      <c r="AC49" s="395"/>
      <c r="AD49" s="395"/>
      <c r="AE49" s="395"/>
      <c r="AF49" s="395"/>
      <c r="AG49" s="395"/>
      <c r="AH49" s="395"/>
      <c r="AI49" s="395"/>
      <c r="AJ49" s="395"/>
      <c r="AK49" s="395"/>
      <c r="AL49" s="395"/>
      <c r="AM49" s="395"/>
      <c r="AN49" s="395"/>
      <c r="AO49" s="397">
        <f t="shared" si="57"/>
        <v>0</v>
      </c>
      <c r="AP49" s="397">
        <f>AC49*$L$49</f>
        <v>0</v>
      </c>
      <c r="AQ49" s="397">
        <f t="shared" ref="AQ49:BA49" si="66">AD49*$L$49</f>
        <v>0</v>
      </c>
      <c r="AR49" s="397">
        <f t="shared" si="66"/>
        <v>0</v>
      </c>
      <c r="AS49" s="397">
        <f t="shared" si="66"/>
        <v>0</v>
      </c>
      <c r="AT49" s="397">
        <f t="shared" si="66"/>
        <v>0</v>
      </c>
      <c r="AU49" s="397">
        <f t="shared" si="66"/>
        <v>0</v>
      </c>
      <c r="AV49" s="397">
        <f t="shared" si="66"/>
        <v>0</v>
      </c>
      <c r="AW49" s="397">
        <f t="shared" si="66"/>
        <v>0</v>
      </c>
      <c r="AX49" s="397">
        <f t="shared" si="66"/>
        <v>0</v>
      </c>
      <c r="AY49" s="397">
        <f t="shared" si="66"/>
        <v>0</v>
      </c>
      <c r="AZ49" s="397">
        <f t="shared" si="66"/>
        <v>0</v>
      </c>
      <c r="BA49" s="397">
        <f t="shared" si="66"/>
        <v>0</v>
      </c>
    </row>
    <row r="50" spans="1:53" s="412" customFormat="1" ht="15.95" customHeight="1">
      <c r="A50" s="410" t="s">
        <v>795</v>
      </c>
      <c r="B50" s="410"/>
      <c r="C50" s="411"/>
      <c r="D50" s="411"/>
      <c r="G50" s="615"/>
      <c r="H50" s="400" t="s">
        <v>765</v>
      </c>
      <c r="I50" s="389" t="s">
        <v>741</v>
      </c>
      <c r="J50" s="389" t="s">
        <v>741</v>
      </c>
      <c r="K50" s="389" t="s">
        <v>741</v>
      </c>
      <c r="L50" s="389" t="s">
        <v>741</v>
      </c>
      <c r="M50" s="389"/>
      <c r="N50" s="389"/>
      <c r="O50" s="391">
        <f>SUM(O40:O49)</f>
        <v>0</v>
      </c>
      <c r="P50" s="391">
        <f>SUM(P40:P49)</f>
        <v>0</v>
      </c>
      <c r="Q50" s="391">
        <f>SUM(Q40:Q49)</f>
        <v>0</v>
      </c>
      <c r="R50" s="391">
        <f>SUM(R40:R49)</f>
        <v>0</v>
      </c>
      <c r="S50" s="391">
        <f t="shared" ref="S50:AA50" si="67">SUM(S40:S49)</f>
        <v>0</v>
      </c>
      <c r="T50" s="391">
        <f t="shared" si="67"/>
        <v>0</v>
      </c>
      <c r="U50" s="391">
        <f t="shared" si="67"/>
        <v>0</v>
      </c>
      <c r="V50" s="391">
        <f t="shared" si="67"/>
        <v>0</v>
      </c>
      <c r="W50" s="391">
        <f t="shared" si="67"/>
        <v>0</v>
      </c>
      <c r="X50" s="391">
        <f t="shared" si="67"/>
        <v>0</v>
      </c>
      <c r="Y50" s="391">
        <f t="shared" si="67"/>
        <v>0</v>
      </c>
      <c r="Z50" s="391">
        <f t="shared" si="67"/>
        <v>0</v>
      </c>
      <c r="AA50" s="391">
        <f t="shared" si="67"/>
        <v>0</v>
      </c>
      <c r="AB50" s="391">
        <f>SUM(AB40:AB49)</f>
        <v>0</v>
      </c>
      <c r="AC50" s="391">
        <f>SUM(AC40:AC49)</f>
        <v>0</v>
      </c>
      <c r="AD50" s="391">
        <f>SUM(AD40:AD49)</f>
        <v>0</v>
      </c>
      <c r="AE50" s="391">
        <f>SUM(AE40:AE49)</f>
        <v>0</v>
      </c>
      <c r="AF50" s="391">
        <f t="shared" ref="AF50:AN50" si="68">SUM(AF40:AF49)</f>
        <v>0</v>
      </c>
      <c r="AG50" s="391">
        <f t="shared" si="68"/>
        <v>0</v>
      </c>
      <c r="AH50" s="391">
        <f t="shared" si="68"/>
        <v>0</v>
      </c>
      <c r="AI50" s="391">
        <f t="shared" si="68"/>
        <v>0</v>
      </c>
      <c r="AJ50" s="391">
        <f t="shared" si="68"/>
        <v>0</v>
      </c>
      <c r="AK50" s="391">
        <f t="shared" si="68"/>
        <v>0</v>
      </c>
      <c r="AL50" s="391">
        <f t="shared" si="68"/>
        <v>0</v>
      </c>
      <c r="AM50" s="391">
        <f t="shared" si="68"/>
        <v>0</v>
      </c>
      <c r="AN50" s="391">
        <f t="shared" si="68"/>
        <v>0</v>
      </c>
      <c r="AO50" s="391">
        <f>SUM(AO40:AO49)</f>
        <v>0</v>
      </c>
      <c r="AP50" s="391">
        <f>SUM(AP40:AP49)</f>
        <v>0</v>
      </c>
      <c r="AQ50" s="391">
        <f>SUM(AQ40:AQ49)</f>
        <v>0</v>
      </c>
      <c r="AR50" s="391">
        <f>SUM(AR40:AR49)</f>
        <v>0</v>
      </c>
      <c r="AS50" s="391">
        <f t="shared" ref="AS50:BA50" si="69">SUM(AS40:AS49)</f>
        <v>0</v>
      </c>
      <c r="AT50" s="391">
        <f t="shared" si="69"/>
        <v>0</v>
      </c>
      <c r="AU50" s="391">
        <f t="shared" si="69"/>
        <v>0</v>
      </c>
      <c r="AV50" s="391">
        <f t="shared" si="69"/>
        <v>0</v>
      </c>
      <c r="AW50" s="391">
        <f t="shared" si="69"/>
        <v>0</v>
      </c>
      <c r="AX50" s="391">
        <f t="shared" si="69"/>
        <v>0</v>
      </c>
      <c r="AY50" s="391">
        <f t="shared" si="69"/>
        <v>0</v>
      </c>
      <c r="AZ50" s="391">
        <f t="shared" si="69"/>
        <v>0</v>
      </c>
      <c r="BA50" s="391">
        <f t="shared" si="69"/>
        <v>0</v>
      </c>
    </row>
    <row r="51" spans="1:53" ht="18" customHeight="1">
      <c r="A51" s="410"/>
      <c r="B51" s="410"/>
      <c r="C51" s="411"/>
      <c r="D51" s="411"/>
      <c r="G51" s="613" t="s">
        <v>796</v>
      </c>
      <c r="H51" s="394"/>
      <c r="I51" s="395"/>
      <c r="J51" s="395"/>
      <c r="K51" s="395"/>
      <c r="L51" s="395"/>
      <c r="M51" s="395"/>
      <c r="N51" s="396" t="e">
        <f t="shared" ref="N51:N60" si="70">(M51-L51)/L51</f>
        <v>#DIV/0!</v>
      </c>
      <c r="O51" s="397">
        <f>SUM(P51:AA51)</f>
        <v>0</v>
      </c>
      <c r="P51" s="395"/>
      <c r="Q51" s="395"/>
      <c r="R51" s="395"/>
      <c r="S51" s="395"/>
      <c r="T51" s="395"/>
      <c r="U51" s="395"/>
      <c r="V51" s="395"/>
      <c r="W51" s="395"/>
      <c r="X51" s="395"/>
      <c r="Y51" s="395"/>
      <c r="Z51" s="395"/>
      <c r="AA51" s="395"/>
      <c r="AB51" s="397">
        <f>SUM(AC51:AN51)</f>
        <v>0</v>
      </c>
      <c r="AC51" s="395"/>
      <c r="AD51" s="395"/>
      <c r="AE51" s="395"/>
      <c r="AF51" s="395"/>
      <c r="AG51" s="395"/>
      <c r="AH51" s="395"/>
      <c r="AI51" s="395"/>
      <c r="AJ51" s="395"/>
      <c r="AK51" s="395"/>
      <c r="AL51" s="395"/>
      <c r="AM51" s="395"/>
      <c r="AN51" s="395"/>
      <c r="AO51" s="397">
        <f>SUM(AP51:BA51)</f>
        <v>0</v>
      </c>
      <c r="AP51" s="397">
        <f>AC51*$L$51</f>
        <v>0</v>
      </c>
      <c r="AQ51" s="397">
        <f t="shared" ref="AQ51:BA51" si="71">AD51*$L$51</f>
        <v>0</v>
      </c>
      <c r="AR51" s="397">
        <f t="shared" si="71"/>
        <v>0</v>
      </c>
      <c r="AS51" s="397">
        <f t="shared" si="71"/>
        <v>0</v>
      </c>
      <c r="AT51" s="397">
        <f t="shared" si="71"/>
        <v>0</v>
      </c>
      <c r="AU51" s="397">
        <f t="shared" si="71"/>
        <v>0</v>
      </c>
      <c r="AV51" s="397">
        <f t="shared" si="71"/>
        <v>0</v>
      </c>
      <c r="AW51" s="397">
        <f t="shared" si="71"/>
        <v>0</v>
      </c>
      <c r="AX51" s="397">
        <f t="shared" si="71"/>
        <v>0</v>
      </c>
      <c r="AY51" s="397">
        <f t="shared" si="71"/>
        <v>0</v>
      </c>
      <c r="AZ51" s="397">
        <f t="shared" si="71"/>
        <v>0</v>
      </c>
      <c r="BA51" s="397">
        <f t="shared" si="71"/>
        <v>0</v>
      </c>
    </row>
    <row r="52" spans="1:53" ht="18" customHeight="1">
      <c r="A52" s="610" t="s">
        <v>797</v>
      </c>
      <c r="B52" s="610"/>
      <c r="C52" s="413" t="s">
        <v>798</v>
      </c>
      <c r="D52" s="209"/>
      <c r="G52" s="614"/>
      <c r="H52" s="394"/>
      <c r="I52" s="395"/>
      <c r="J52" s="395"/>
      <c r="K52" s="395"/>
      <c r="L52" s="395"/>
      <c r="M52" s="395"/>
      <c r="N52" s="396" t="e">
        <f t="shared" si="70"/>
        <v>#DIV/0!</v>
      </c>
      <c r="O52" s="397">
        <f t="shared" ref="O52:O60" si="72">SUM(P52:AA52)</f>
        <v>0</v>
      </c>
      <c r="P52" s="395"/>
      <c r="Q52" s="395"/>
      <c r="R52" s="395"/>
      <c r="S52" s="395"/>
      <c r="T52" s="395"/>
      <c r="U52" s="395"/>
      <c r="V52" s="395"/>
      <c r="W52" s="395"/>
      <c r="X52" s="395"/>
      <c r="Y52" s="395"/>
      <c r="Z52" s="395"/>
      <c r="AA52" s="395"/>
      <c r="AB52" s="397">
        <f t="shared" ref="AB52:AB60" si="73">SUM(AC52:AN52)</f>
        <v>0</v>
      </c>
      <c r="AC52" s="395"/>
      <c r="AD52" s="395"/>
      <c r="AE52" s="395"/>
      <c r="AF52" s="395"/>
      <c r="AG52" s="395"/>
      <c r="AH52" s="395"/>
      <c r="AI52" s="395"/>
      <c r="AJ52" s="395"/>
      <c r="AK52" s="395"/>
      <c r="AL52" s="395"/>
      <c r="AM52" s="395"/>
      <c r="AN52" s="395"/>
      <c r="AO52" s="397">
        <f t="shared" ref="AO52:AO60" si="74">SUM(AP52:BA52)</f>
        <v>0</v>
      </c>
      <c r="AP52" s="397">
        <f>AC52*$L$52</f>
        <v>0</v>
      </c>
      <c r="AQ52" s="397">
        <f t="shared" ref="AQ52:BA52" si="75">AD52*$L$52</f>
        <v>0</v>
      </c>
      <c r="AR52" s="397">
        <f t="shared" si="75"/>
        <v>0</v>
      </c>
      <c r="AS52" s="397">
        <f t="shared" si="75"/>
        <v>0</v>
      </c>
      <c r="AT52" s="397">
        <f t="shared" si="75"/>
        <v>0</v>
      </c>
      <c r="AU52" s="397">
        <f t="shared" si="75"/>
        <v>0</v>
      </c>
      <c r="AV52" s="397">
        <f t="shared" si="75"/>
        <v>0</v>
      </c>
      <c r="AW52" s="397">
        <f t="shared" si="75"/>
        <v>0</v>
      </c>
      <c r="AX52" s="397">
        <f t="shared" si="75"/>
        <v>0</v>
      </c>
      <c r="AY52" s="397">
        <f t="shared" si="75"/>
        <v>0</v>
      </c>
      <c r="AZ52" s="397">
        <f t="shared" si="75"/>
        <v>0</v>
      </c>
      <c r="BA52" s="397">
        <f t="shared" si="75"/>
        <v>0</v>
      </c>
    </row>
    <row r="53" spans="1:53" ht="18" customHeight="1">
      <c r="A53" s="611" t="s">
        <v>799</v>
      </c>
      <c r="B53" s="612"/>
      <c r="C53" s="413"/>
      <c r="D53" s="209"/>
      <c r="G53" s="614"/>
      <c r="H53" s="394"/>
      <c r="I53" s="395"/>
      <c r="J53" s="395"/>
      <c r="K53" s="395"/>
      <c r="L53" s="395"/>
      <c r="M53" s="395"/>
      <c r="N53" s="396" t="e">
        <f t="shared" si="70"/>
        <v>#DIV/0!</v>
      </c>
      <c r="O53" s="397">
        <f t="shared" si="72"/>
        <v>0</v>
      </c>
      <c r="P53" s="395"/>
      <c r="Q53" s="395"/>
      <c r="R53" s="395"/>
      <c r="S53" s="395"/>
      <c r="T53" s="395"/>
      <c r="U53" s="395"/>
      <c r="V53" s="395"/>
      <c r="W53" s="395"/>
      <c r="X53" s="395"/>
      <c r="Y53" s="395"/>
      <c r="Z53" s="395"/>
      <c r="AA53" s="395"/>
      <c r="AB53" s="397">
        <f t="shared" si="73"/>
        <v>0</v>
      </c>
      <c r="AC53" s="395"/>
      <c r="AD53" s="395"/>
      <c r="AE53" s="395"/>
      <c r="AF53" s="395"/>
      <c r="AG53" s="395"/>
      <c r="AH53" s="395"/>
      <c r="AI53" s="395"/>
      <c r="AJ53" s="395"/>
      <c r="AK53" s="395"/>
      <c r="AL53" s="395"/>
      <c r="AM53" s="395"/>
      <c r="AN53" s="395"/>
      <c r="AO53" s="397">
        <f t="shared" si="74"/>
        <v>0</v>
      </c>
      <c r="AP53" s="397">
        <f>AC53*$L$53</f>
        <v>0</v>
      </c>
      <c r="AQ53" s="397">
        <f t="shared" ref="AQ53:BA53" si="76">AD53*$L$53</f>
        <v>0</v>
      </c>
      <c r="AR53" s="397">
        <f t="shared" si="76"/>
        <v>0</v>
      </c>
      <c r="AS53" s="397">
        <f t="shared" si="76"/>
        <v>0</v>
      </c>
      <c r="AT53" s="397">
        <f t="shared" si="76"/>
        <v>0</v>
      </c>
      <c r="AU53" s="397">
        <f t="shared" si="76"/>
        <v>0</v>
      </c>
      <c r="AV53" s="397">
        <f t="shared" si="76"/>
        <v>0</v>
      </c>
      <c r="AW53" s="397">
        <f t="shared" si="76"/>
        <v>0</v>
      </c>
      <c r="AX53" s="397">
        <f t="shared" si="76"/>
        <v>0</v>
      </c>
      <c r="AY53" s="397">
        <f t="shared" si="76"/>
        <v>0</v>
      </c>
      <c r="AZ53" s="397">
        <f t="shared" si="76"/>
        <v>0</v>
      </c>
      <c r="BA53" s="397">
        <f t="shared" si="76"/>
        <v>0</v>
      </c>
    </row>
    <row r="54" spans="1:53" ht="18" customHeight="1">
      <c r="A54" s="611" t="s">
        <v>800</v>
      </c>
      <c r="B54" s="612"/>
      <c r="C54" s="414"/>
      <c r="D54" s="213"/>
      <c r="G54" s="614"/>
      <c r="H54" s="394"/>
      <c r="I54" s="395"/>
      <c r="J54" s="395"/>
      <c r="K54" s="395"/>
      <c r="L54" s="395"/>
      <c r="M54" s="395"/>
      <c r="N54" s="396" t="e">
        <f t="shared" si="70"/>
        <v>#DIV/0!</v>
      </c>
      <c r="O54" s="397">
        <f t="shared" si="72"/>
        <v>0</v>
      </c>
      <c r="P54" s="395"/>
      <c r="Q54" s="395"/>
      <c r="R54" s="395"/>
      <c r="S54" s="395"/>
      <c r="T54" s="395"/>
      <c r="U54" s="395"/>
      <c r="V54" s="395"/>
      <c r="W54" s="395"/>
      <c r="X54" s="395"/>
      <c r="Y54" s="395"/>
      <c r="Z54" s="395"/>
      <c r="AA54" s="395"/>
      <c r="AB54" s="397">
        <f t="shared" si="73"/>
        <v>0</v>
      </c>
      <c r="AC54" s="395"/>
      <c r="AD54" s="395"/>
      <c r="AE54" s="395"/>
      <c r="AF54" s="395"/>
      <c r="AG54" s="395"/>
      <c r="AH54" s="395"/>
      <c r="AI54" s="395"/>
      <c r="AJ54" s="395"/>
      <c r="AK54" s="395"/>
      <c r="AL54" s="395"/>
      <c r="AM54" s="395"/>
      <c r="AN54" s="395"/>
      <c r="AO54" s="397">
        <f t="shared" si="74"/>
        <v>0</v>
      </c>
      <c r="AP54" s="397">
        <f>AC54*$L$54</f>
        <v>0</v>
      </c>
      <c r="AQ54" s="397">
        <f t="shared" ref="AQ54:BA54" si="77">AD54*$L$54</f>
        <v>0</v>
      </c>
      <c r="AR54" s="397">
        <f t="shared" si="77"/>
        <v>0</v>
      </c>
      <c r="AS54" s="397">
        <f t="shared" si="77"/>
        <v>0</v>
      </c>
      <c r="AT54" s="397">
        <f t="shared" si="77"/>
        <v>0</v>
      </c>
      <c r="AU54" s="397">
        <f t="shared" si="77"/>
        <v>0</v>
      </c>
      <c r="AV54" s="397">
        <f t="shared" si="77"/>
        <v>0</v>
      </c>
      <c r="AW54" s="397">
        <f t="shared" si="77"/>
        <v>0</v>
      </c>
      <c r="AX54" s="397">
        <f t="shared" si="77"/>
        <v>0</v>
      </c>
      <c r="AY54" s="397">
        <f t="shared" si="77"/>
        <v>0</v>
      </c>
      <c r="AZ54" s="397">
        <f t="shared" si="77"/>
        <v>0</v>
      </c>
      <c r="BA54" s="397">
        <f t="shared" si="77"/>
        <v>0</v>
      </c>
    </row>
    <row r="55" spans="1:53" ht="18" customHeight="1">
      <c r="A55" s="611" t="s">
        <v>801</v>
      </c>
      <c r="B55" s="612"/>
      <c r="C55" s="415" t="e">
        <f>C54/C53</f>
        <v>#DIV/0!</v>
      </c>
      <c r="G55" s="614"/>
      <c r="H55" s="394"/>
      <c r="I55" s="395"/>
      <c r="J55" s="395"/>
      <c r="K55" s="395"/>
      <c r="L55" s="395"/>
      <c r="M55" s="395"/>
      <c r="N55" s="396" t="e">
        <f t="shared" si="70"/>
        <v>#DIV/0!</v>
      </c>
      <c r="O55" s="397">
        <f t="shared" si="72"/>
        <v>0</v>
      </c>
      <c r="P55" s="395"/>
      <c r="Q55" s="395"/>
      <c r="R55" s="395"/>
      <c r="S55" s="395"/>
      <c r="T55" s="395"/>
      <c r="U55" s="395"/>
      <c r="V55" s="395"/>
      <c r="W55" s="395"/>
      <c r="X55" s="395"/>
      <c r="Y55" s="395"/>
      <c r="Z55" s="395"/>
      <c r="AA55" s="395"/>
      <c r="AB55" s="397">
        <f t="shared" si="73"/>
        <v>0</v>
      </c>
      <c r="AC55" s="395"/>
      <c r="AD55" s="395"/>
      <c r="AE55" s="395"/>
      <c r="AF55" s="395"/>
      <c r="AG55" s="395"/>
      <c r="AH55" s="395"/>
      <c r="AI55" s="395"/>
      <c r="AJ55" s="395"/>
      <c r="AK55" s="395"/>
      <c r="AL55" s="395"/>
      <c r="AM55" s="395"/>
      <c r="AN55" s="395"/>
      <c r="AO55" s="397">
        <f t="shared" si="74"/>
        <v>0</v>
      </c>
      <c r="AP55" s="397">
        <f>AC55*$L$55</f>
        <v>0</v>
      </c>
      <c r="AQ55" s="397">
        <f t="shared" ref="AQ55:BA55" si="78">AD55*$L$55</f>
        <v>0</v>
      </c>
      <c r="AR55" s="397">
        <f t="shared" si="78"/>
        <v>0</v>
      </c>
      <c r="AS55" s="397">
        <f t="shared" si="78"/>
        <v>0</v>
      </c>
      <c r="AT55" s="397">
        <f t="shared" si="78"/>
        <v>0</v>
      </c>
      <c r="AU55" s="397">
        <f t="shared" si="78"/>
        <v>0</v>
      </c>
      <c r="AV55" s="397">
        <f t="shared" si="78"/>
        <v>0</v>
      </c>
      <c r="AW55" s="397">
        <f t="shared" si="78"/>
        <v>0</v>
      </c>
      <c r="AX55" s="397">
        <f t="shared" si="78"/>
        <v>0</v>
      </c>
      <c r="AY55" s="397">
        <f t="shared" si="78"/>
        <v>0</v>
      </c>
      <c r="AZ55" s="397">
        <f t="shared" si="78"/>
        <v>0</v>
      </c>
      <c r="BA55" s="397">
        <f t="shared" si="78"/>
        <v>0</v>
      </c>
    </row>
    <row r="56" spans="1:53" ht="18" customHeight="1">
      <c r="A56" s="611" t="s">
        <v>802</v>
      </c>
      <c r="B56" s="612"/>
      <c r="C56" s="417" t="e">
        <f>C7*C55</f>
        <v>#DIV/0!</v>
      </c>
      <c r="D56" s="418"/>
      <c r="G56" s="614"/>
      <c r="H56" s="394"/>
      <c r="I56" s="395"/>
      <c r="J56" s="395"/>
      <c r="K56" s="395"/>
      <c r="L56" s="395"/>
      <c r="M56" s="395"/>
      <c r="N56" s="396" t="e">
        <f t="shared" si="70"/>
        <v>#DIV/0!</v>
      </c>
      <c r="O56" s="397">
        <f t="shared" si="72"/>
        <v>0</v>
      </c>
      <c r="P56" s="395"/>
      <c r="Q56" s="395"/>
      <c r="R56" s="395"/>
      <c r="S56" s="395"/>
      <c r="T56" s="395"/>
      <c r="U56" s="395"/>
      <c r="V56" s="395"/>
      <c r="W56" s="395"/>
      <c r="X56" s="395"/>
      <c r="Y56" s="395"/>
      <c r="Z56" s="395"/>
      <c r="AA56" s="395"/>
      <c r="AB56" s="397">
        <f t="shared" si="73"/>
        <v>0</v>
      </c>
      <c r="AC56" s="395"/>
      <c r="AD56" s="395"/>
      <c r="AE56" s="395"/>
      <c r="AF56" s="395"/>
      <c r="AG56" s="395"/>
      <c r="AH56" s="395"/>
      <c r="AI56" s="395"/>
      <c r="AJ56" s="395"/>
      <c r="AK56" s="395"/>
      <c r="AL56" s="395"/>
      <c r="AM56" s="395"/>
      <c r="AN56" s="395"/>
      <c r="AO56" s="397">
        <f t="shared" si="74"/>
        <v>0</v>
      </c>
      <c r="AP56" s="397">
        <f>AC56*$L$56</f>
        <v>0</v>
      </c>
      <c r="AQ56" s="397">
        <f t="shared" ref="AQ56:BA56" si="79">AD56*$L$56</f>
        <v>0</v>
      </c>
      <c r="AR56" s="397">
        <f t="shared" si="79"/>
        <v>0</v>
      </c>
      <c r="AS56" s="397">
        <f t="shared" si="79"/>
        <v>0</v>
      </c>
      <c r="AT56" s="397">
        <f t="shared" si="79"/>
        <v>0</v>
      </c>
      <c r="AU56" s="397">
        <f t="shared" si="79"/>
        <v>0</v>
      </c>
      <c r="AV56" s="397">
        <f t="shared" si="79"/>
        <v>0</v>
      </c>
      <c r="AW56" s="397">
        <f t="shared" si="79"/>
        <v>0</v>
      </c>
      <c r="AX56" s="397">
        <f t="shared" si="79"/>
        <v>0</v>
      </c>
      <c r="AY56" s="397">
        <f t="shared" si="79"/>
        <v>0</v>
      </c>
      <c r="AZ56" s="397">
        <f t="shared" si="79"/>
        <v>0</v>
      </c>
      <c r="BA56" s="397">
        <f t="shared" si="79"/>
        <v>0</v>
      </c>
    </row>
    <row r="57" spans="1:53" ht="18" customHeight="1">
      <c r="G57" s="614"/>
      <c r="H57" s="394"/>
      <c r="I57" s="395"/>
      <c r="J57" s="395"/>
      <c r="K57" s="395"/>
      <c r="L57" s="395"/>
      <c r="M57" s="395"/>
      <c r="N57" s="396" t="e">
        <f t="shared" si="70"/>
        <v>#DIV/0!</v>
      </c>
      <c r="O57" s="397">
        <f t="shared" si="72"/>
        <v>0</v>
      </c>
      <c r="P57" s="395"/>
      <c r="Q57" s="395"/>
      <c r="R57" s="395"/>
      <c r="S57" s="395"/>
      <c r="T57" s="395"/>
      <c r="U57" s="395"/>
      <c r="V57" s="395"/>
      <c r="W57" s="395"/>
      <c r="X57" s="395"/>
      <c r="Y57" s="395"/>
      <c r="Z57" s="395"/>
      <c r="AA57" s="395"/>
      <c r="AB57" s="397">
        <f t="shared" si="73"/>
        <v>0</v>
      </c>
      <c r="AC57" s="395"/>
      <c r="AD57" s="395"/>
      <c r="AE57" s="395"/>
      <c r="AF57" s="395"/>
      <c r="AG57" s="395"/>
      <c r="AH57" s="395"/>
      <c r="AI57" s="395"/>
      <c r="AJ57" s="395"/>
      <c r="AK57" s="395"/>
      <c r="AL57" s="395"/>
      <c r="AM57" s="395"/>
      <c r="AN57" s="395"/>
      <c r="AO57" s="397">
        <f t="shared" si="74"/>
        <v>0</v>
      </c>
      <c r="AP57" s="397">
        <f>AC57*$L$57</f>
        <v>0</v>
      </c>
      <c r="AQ57" s="397">
        <f t="shared" ref="AQ57:BA57" si="80">AD57*$L$57</f>
        <v>0</v>
      </c>
      <c r="AR57" s="397">
        <f t="shared" si="80"/>
        <v>0</v>
      </c>
      <c r="AS57" s="397">
        <f t="shared" si="80"/>
        <v>0</v>
      </c>
      <c r="AT57" s="397">
        <f t="shared" si="80"/>
        <v>0</v>
      </c>
      <c r="AU57" s="397">
        <f t="shared" si="80"/>
        <v>0</v>
      </c>
      <c r="AV57" s="397">
        <f t="shared" si="80"/>
        <v>0</v>
      </c>
      <c r="AW57" s="397">
        <f t="shared" si="80"/>
        <v>0</v>
      </c>
      <c r="AX57" s="397">
        <f t="shared" si="80"/>
        <v>0</v>
      </c>
      <c r="AY57" s="397">
        <f t="shared" si="80"/>
        <v>0</v>
      </c>
      <c r="AZ57" s="397">
        <f t="shared" si="80"/>
        <v>0</v>
      </c>
      <c r="BA57" s="397">
        <f t="shared" si="80"/>
        <v>0</v>
      </c>
    </row>
    <row r="58" spans="1:53" ht="18" customHeight="1">
      <c r="G58" s="614"/>
      <c r="H58" s="394"/>
      <c r="I58" s="395"/>
      <c r="J58" s="395"/>
      <c r="K58" s="395"/>
      <c r="L58" s="395"/>
      <c r="M58" s="395"/>
      <c r="N58" s="396" t="e">
        <f t="shared" si="70"/>
        <v>#DIV/0!</v>
      </c>
      <c r="O58" s="397">
        <f t="shared" si="72"/>
        <v>0</v>
      </c>
      <c r="P58" s="395"/>
      <c r="Q58" s="395"/>
      <c r="R58" s="395"/>
      <c r="S58" s="395"/>
      <c r="T58" s="395"/>
      <c r="U58" s="395"/>
      <c r="V58" s="395"/>
      <c r="W58" s="395"/>
      <c r="X58" s="395"/>
      <c r="Y58" s="395"/>
      <c r="Z58" s="395"/>
      <c r="AA58" s="395"/>
      <c r="AB58" s="397">
        <f t="shared" si="73"/>
        <v>0</v>
      </c>
      <c r="AC58" s="395"/>
      <c r="AD58" s="395"/>
      <c r="AE58" s="395"/>
      <c r="AF58" s="395"/>
      <c r="AG58" s="395"/>
      <c r="AH58" s="395"/>
      <c r="AI58" s="395"/>
      <c r="AJ58" s="395"/>
      <c r="AK58" s="395"/>
      <c r="AL58" s="395"/>
      <c r="AM58" s="395"/>
      <c r="AN58" s="395"/>
      <c r="AO58" s="397">
        <f t="shared" si="74"/>
        <v>0</v>
      </c>
      <c r="AP58" s="397">
        <f>AC58*$L$58</f>
        <v>0</v>
      </c>
      <c r="AQ58" s="397">
        <f t="shared" ref="AQ58:BA58" si="81">AD58*$L$58</f>
        <v>0</v>
      </c>
      <c r="AR58" s="397">
        <f t="shared" si="81"/>
        <v>0</v>
      </c>
      <c r="AS58" s="397">
        <f t="shared" si="81"/>
        <v>0</v>
      </c>
      <c r="AT58" s="397">
        <f t="shared" si="81"/>
        <v>0</v>
      </c>
      <c r="AU58" s="397">
        <f t="shared" si="81"/>
        <v>0</v>
      </c>
      <c r="AV58" s="397">
        <f t="shared" si="81"/>
        <v>0</v>
      </c>
      <c r="AW58" s="397">
        <f t="shared" si="81"/>
        <v>0</v>
      </c>
      <c r="AX58" s="397">
        <f t="shared" si="81"/>
        <v>0</v>
      </c>
      <c r="AY58" s="397">
        <f t="shared" si="81"/>
        <v>0</v>
      </c>
      <c r="AZ58" s="397">
        <f t="shared" si="81"/>
        <v>0</v>
      </c>
      <c r="BA58" s="397">
        <f t="shared" si="81"/>
        <v>0</v>
      </c>
    </row>
    <row r="59" spans="1:53" ht="18" customHeight="1">
      <c r="G59" s="614"/>
      <c r="H59" s="394"/>
      <c r="I59" s="395"/>
      <c r="J59" s="395"/>
      <c r="K59" s="395"/>
      <c r="L59" s="395"/>
      <c r="M59" s="395"/>
      <c r="N59" s="396" t="e">
        <f t="shared" si="70"/>
        <v>#DIV/0!</v>
      </c>
      <c r="O59" s="397">
        <f t="shared" si="72"/>
        <v>0</v>
      </c>
      <c r="P59" s="395"/>
      <c r="Q59" s="395"/>
      <c r="R59" s="395"/>
      <c r="S59" s="395"/>
      <c r="T59" s="395"/>
      <c r="U59" s="395"/>
      <c r="V59" s="395"/>
      <c r="W59" s="395"/>
      <c r="X59" s="395"/>
      <c r="Y59" s="395"/>
      <c r="Z59" s="395"/>
      <c r="AA59" s="395"/>
      <c r="AB59" s="397">
        <f t="shared" si="73"/>
        <v>0</v>
      </c>
      <c r="AC59" s="395"/>
      <c r="AD59" s="395"/>
      <c r="AE59" s="395"/>
      <c r="AF59" s="395"/>
      <c r="AG59" s="395"/>
      <c r="AH59" s="395"/>
      <c r="AI59" s="395"/>
      <c r="AJ59" s="395"/>
      <c r="AK59" s="395"/>
      <c r="AL59" s="395"/>
      <c r="AM59" s="395"/>
      <c r="AN59" s="395"/>
      <c r="AO59" s="397">
        <f t="shared" si="74"/>
        <v>0</v>
      </c>
      <c r="AP59" s="397">
        <f>AC59*$L$59</f>
        <v>0</v>
      </c>
      <c r="AQ59" s="397">
        <f t="shared" ref="AQ59:BA59" si="82">AD59*$L$59</f>
        <v>0</v>
      </c>
      <c r="AR59" s="397">
        <f t="shared" si="82"/>
        <v>0</v>
      </c>
      <c r="AS59" s="397">
        <f t="shared" si="82"/>
        <v>0</v>
      </c>
      <c r="AT59" s="397">
        <f t="shared" si="82"/>
        <v>0</v>
      </c>
      <c r="AU59" s="397">
        <f t="shared" si="82"/>
        <v>0</v>
      </c>
      <c r="AV59" s="397">
        <f t="shared" si="82"/>
        <v>0</v>
      </c>
      <c r="AW59" s="397">
        <f t="shared" si="82"/>
        <v>0</v>
      </c>
      <c r="AX59" s="397">
        <f t="shared" si="82"/>
        <v>0</v>
      </c>
      <c r="AY59" s="397">
        <f t="shared" si="82"/>
        <v>0</v>
      </c>
      <c r="AZ59" s="397">
        <f t="shared" si="82"/>
        <v>0</v>
      </c>
      <c r="BA59" s="397">
        <f t="shared" si="82"/>
        <v>0</v>
      </c>
    </row>
    <row r="60" spans="1:53" ht="18" customHeight="1">
      <c r="G60" s="614"/>
      <c r="H60" s="394"/>
      <c r="I60" s="395"/>
      <c r="J60" s="395"/>
      <c r="K60" s="395"/>
      <c r="L60" s="395"/>
      <c r="M60" s="395"/>
      <c r="N60" s="396" t="e">
        <f t="shared" si="70"/>
        <v>#DIV/0!</v>
      </c>
      <c r="O60" s="397">
        <f t="shared" si="72"/>
        <v>0</v>
      </c>
      <c r="P60" s="395"/>
      <c r="Q60" s="395"/>
      <c r="R60" s="395"/>
      <c r="S60" s="395"/>
      <c r="T60" s="395"/>
      <c r="U60" s="395"/>
      <c r="V60" s="395"/>
      <c r="W60" s="395"/>
      <c r="X60" s="395"/>
      <c r="Y60" s="395"/>
      <c r="Z60" s="395"/>
      <c r="AA60" s="395"/>
      <c r="AB60" s="397">
        <f t="shared" si="73"/>
        <v>0</v>
      </c>
      <c r="AC60" s="395"/>
      <c r="AD60" s="395"/>
      <c r="AE60" s="395"/>
      <c r="AF60" s="395"/>
      <c r="AG60" s="395"/>
      <c r="AH60" s="395"/>
      <c r="AI60" s="395"/>
      <c r="AJ60" s="395"/>
      <c r="AK60" s="395"/>
      <c r="AL60" s="395"/>
      <c r="AM60" s="395"/>
      <c r="AN60" s="395"/>
      <c r="AO60" s="397">
        <f t="shared" si="74"/>
        <v>0</v>
      </c>
      <c r="AP60" s="397">
        <f>AC60*$L$60</f>
        <v>0</v>
      </c>
      <c r="AQ60" s="397">
        <f t="shared" ref="AQ60:BA60" si="83">AD60*$L$60</f>
        <v>0</v>
      </c>
      <c r="AR60" s="397">
        <f t="shared" si="83"/>
        <v>0</v>
      </c>
      <c r="AS60" s="397">
        <f t="shared" si="83"/>
        <v>0</v>
      </c>
      <c r="AT60" s="397">
        <f t="shared" si="83"/>
        <v>0</v>
      </c>
      <c r="AU60" s="397">
        <f t="shared" si="83"/>
        <v>0</v>
      </c>
      <c r="AV60" s="397">
        <f t="shared" si="83"/>
        <v>0</v>
      </c>
      <c r="AW60" s="397">
        <f t="shared" si="83"/>
        <v>0</v>
      </c>
      <c r="AX60" s="397">
        <f t="shared" si="83"/>
        <v>0</v>
      </c>
      <c r="AY60" s="397">
        <f t="shared" si="83"/>
        <v>0</v>
      </c>
      <c r="AZ60" s="397">
        <f t="shared" si="83"/>
        <v>0</v>
      </c>
      <c r="BA60" s="397">
        <f t="shared" si="83"/>
        <v>0</v>
      </c>
    </row>
    <row r="61" spans="1:53" ht="16.5">
      <c r="G61" s="615"/>
      <c r="H61" s="400" t="s">
        <v>765</v>
      </c>
      <c r="I61" s="389" t="s">
        <v>741</v>
      </c>
      <c r="J61" s="389" t="s">
        <v>741</v>
      </c>
      <c r="K61" s="389" t="s">
        <v>741</v>
      </c>
      <c r="L61" s="389" t="s">
        <v>741</v>
      </c>
      <c r="M61" s="389"/>
      <c r="N61" s="389"/>
      <c r="O61" s="402">
        <f>SUM(O51:O60)</f>
        <v>0</v>
      </c>
      <c r="P61" s="391">
        <f>SUM(P51:P60)</f>
        <v>0</v>
      </c>
      <c r="Q61" s="391">
        <f>SUM(Q51:Q60)</f>
        <v>0</v>
      </c>
      <c r="R61" s="391">
        <f>SUM(R51:R60)</f>
        <v>0</v>
      </c>
      <c r="S61" s="391">
        <f t="shared" ref="S61:AA61" si="84">SUM(S51:S60)</f>
        <v>0</v>
      </c>
      <c r="T61" s="391">
        <f t="shared" si="84"/>
        <v>0</v>
      </c>
      <c r="U61" s="391">
        <f t="shared" si="84"/>
        <v>0</v>
      </c>
      <c r="V61" s="391">
        <f t="shared" si="84"/>
        <v>0</v>
      </c>
      <c r="W61" s="391">
        <f t="shared" si="84"/>
        <v>0</v>
      </c>
      <c r="X61" s="391">
        <f t="shared" si="84"/>
        <v>0</v>
      </c>
      <c r="Y61" s="391">
        <f t="shared" si="84"/>
        <v>0</v>
      </c>
      <c r="Z61" s="391">
        <f t="shared" si="84"/>
        <v>0</v>
      </c>
      <c r="AA61" s="391">
        <f t="shared" si="84"/>
        <v>0</v>
      </c>
      <c r="AB61" s="402">
        <f>SUM(AB51:AB60)</f>
        <v>0</v>
      </c>
      <c r="AC61" s="391">
        <f>SUM(AC51:AC60)</f>
        <v>0</v>
      </c>
      <c r="AD61" s="391">
        <f>SUM(AD51:AD60)</f>
        <v>0</v>
      </c>
      <c r="AE61" s="391">
        <f>SUM(AE51:AE60)</f>
        <v>0</v>
      </c>
      <c r="AF61" s="391">
        <f t="shared" ref="AF61:AN61" si="85">SUM(AF51:AF60)</f>
        <v>0</v>
      </c>
      <c r="AG61" s="391">
        <f t="shared" si="85"/>
        <v>0</v>
      </c>
      <c r="AH61" s="391">
        <f t="shared" si="85"/>
        <v>0</v>
      </c>
      <c r="AI61" s="391">
        <f t="shared" si="85"/>
        <v>0</v>
      </c>
      <c r="AJ61" s="391">
        <f t="shared" si="85"/>
        <v>0</v>
      </c>
      <c r="AK61" s="391">
        <f t="shared" si="85"/>
        <v>0</v>
      </c>
      <c r="AL61" s="391">
        <f t="shared" si="85"/>
        <v>0</v>
      </c>
      <c r="AM61" s="391">
        <f t="shared" si="85"/>
        <v>0</v>
      </c>
      <c r="AN61" s="391">
        <f t="shared" si="85"/>
        <v>0</v>
      </c>
      <c r="AO61" s="402">
        <f>SUM(AO51:AO60)</f>
        <v>0</v>
      </c>
      <c r="AP61" s="391">
        <f>SUM(AP51:AP60)</f>
        <v>0</v>
      </c>
      <c r="AQ61" s="391">
        <f>SUM(AQ51:AQ60)</f>
        <v>0</v>
      </c>
      <c r="AR61" s="391">
        <f>SUM(AR51:AR60)</f>
        <v>0</v>
      </c>
      <c r="AS61" s="391">
        <f t="shared" ref="AS61:BA61" si="86">SUM(AS51:AS60)</f>
        <v>0</v>
      </c>
      <c r="AT61" s="391">
        <f t="shared" si="86"/>
        <v>0</v>
      </c>
      <c r="AU61" s="391">
        <f t="shared" si="86"/>
        <v>0</v>
      </c>
      <c r="AV61" s="391">
        <f t="shared" si="86"/>
        <v>0</v>
      </c>
      <c r="AW61" s="391">
        <f t="shared" si="86"/>
        <v>0</v>
      </c>
      <c r="AX61" s="391">
        <f t="shared" si="86"/>
        <v>0</v>
      </c>
      <c r="AY61" s="391">
        <f t="shared" si="86"/>
        <v>0</v>
      </c>
      <c r="AZ61" s="391">
        <f t="shared" si="86"/>
        <v>0</v>
      </c>
      <c r="BA61" s="391">
        <f t="shared" si="86"/>
        <v>0</v>
      </c>
    </row>
    <row r="62" spans="1:53">
      <c r="G62" s="613" t="s">
        <v>803</v>
      </c>
      <c r="H62" s="394"/>
      <c r="I62" s="395"/>
      <c r="J62" s="395"/>
      <c r="K62" s="395"/>
      <c r="L62" s="395"/>
      <c r="M62" s="395"/>
      <c r="N62" s="396" t="e">
        <f t="shared" ref="N62:N71" si="87">(M62-L62)/L62</f>
        <v>#DIV/0!</v>
      </c>
      <c r="O62" s="397">
        <f>SUM(P62:AA62)</f>
        <v>0</v>
      </c>
      <c r="P62" s="395"/>
      <c r="Q62" s="395"/>
      <c r="R62" s="395"/>
      <c r="S62" s="395"/>
      <c r="T62" s="395"/>
      <c r="U62" s="395"/>
      <c r="V62" s="395"/>
      <c r="W62" s="395"/>
      <c r="X62" s="395"/>
      <c r="Y62" s="395"/>
      <c r="Z62" s="395"/>
      <c r="AA62" s="395"/>
      <c r="AB62" s="397">
        <f>SUM(AC62:AN62)</f>
        <v>0</v>
      </c>
      <c r="AC62" s="395"/>
      <c r="AD62" s="395"/>
      <c r="AE62" s="395"/>
      <c r="AF62" s="395"/>
      <c r="AG62" s="395"/>
      <c r="AH62" s="395"/>
      <c r="AI62" s="395"/>
      <c r="AJ62" s="395"/>
      <c r="AK62" s="395"/>
      <c r="AL62" s="395"/>
      <c r="AM62" s="395"/>
      <c r="AN62" s="395"/>
      <c r="AO62" s="397">
        <f>SUM(AP62:BA62)</f>
        <v>0</v>
      </c>
      <c r="AP62" s="397">
        <f>AC62*$L$62</f>
        <v>0</v>
      </c>
      <c r="AQ62" s="397">
        <f t="shared" ref="AQ62:BA62" si="88">AD62*$L$62</f>
        <v>0</v>
      </c>
      <c r="AR62" s="397">
        <f t="shared" si="88"/>
        <v>0</v>
      </c>
      <c r="AS62" s="397">
        <f t="shared" si="88"/>
        <v>0</v>
      </c>
      <c r="AT62" s="397">
        <f t="shared" si="88"/>
        <v>0</v>
      </c>
      <c r="AU62" s="397">
        <f t="shared" si="88"/>
        <v>0</v>
      </c>
      <c r="AV62" s="397">
        <f t="shared" si="88"/>
        <v>0</v>
      </c>
      <c r="AW62" s="397">
        <f t="shared" si="88"/>
        <v>0</v>
      </c>
      <c r="AX62" s="397">
        <f t="shared" si="88"/>
        <v>0</v>
      </c>
      <c r="AY62" s="397">
        <f t="shared" si="88"/>
        <v>0</v>
      </c>
      <c r="AZ62" s="397">
        <f t="shared" si="88"/>
        <v>0</v>
      </c>
      <c r="BA62" s="397">
        <f t="shared" si="88"/>
        <v>0</v>
      </c>
    </row>
    <row r="63" spans="1:53">
      <c r="G63" s="614"/>
      <c r="H63" s="394"/>
      <c r="I63" s="395"/>
      <c r="J63" s="395"/>
      <c r="K63" s="395"/>
      <c r="L63" s="395"/>
      <c r="M63" s="395"/>
      <c r="N63" s="396" t="e">
        <f t="shared" si="87"/>
        <v>#DIV/0!</v>
      </c>
      <c r="O63" s="397">
        <f t="shared" ref="O63:O71" si="89">SUM(P63:AA63)</f>
        <v>0</v>
      </c>
      <c r="P63" s="395"/>
      <c r="Q63" s="395"/>
      <c r="R63" s="395"/>
      <c r="S63" s="395"/>
      <c r="T63" s="395"/>
      <c r="U63" s="395"/>
      <c r="V63" s="395"/>
      <c r="W63" s="395"/>
      <c r="X63" s="395"/>
      <c r="Y63" s="395"/>
      <c r="Z63" s="395"/>
      <c r="AA63" s="395"/>
      <c r="AB63" s="397">
        <f t="shared" ref="AB63:AB71" si="90">SUM(AC63:AN63)</f>
        <v>0</v>
      </c>
      <c r="AC63" s="395"/>
      <c r="AD63" s="395"/>
      <c r="AE63" s="395"/>
      <c r="AF63" s="395"/>
      <c r="AG63" s="395"/>
      <c r="AH63" s="395"/>
      <c r="AI63" s="395"/>
      <c r="AJ63" s="395"/>
      <c r="AK63" s="395"/>
      <c r="AL63" s="395"/>
      <c r="AM63" s="395"/>
      <c r="AN63" s="395"/>
      <c r="AO63" s="397">
        <f t="shared" ref="AO63:AO71" si="91">SUM(AP63:BA63)</f>
        <v>0</v>
      </c>
      <c r="AP63" s="397">
        <f>AC63*$L$63</f>
        <v>0</v>
      </c>
      <c r="AQ63" s="397">
        <f t="shared" ref="AQ63:BA63" si="92">AD63*$L$63</f>
        <v>0</v>
      </c>
      <c r="AR63" s="397">
        <f t="shared" si="92"/>
        <v>0</v>
      </c>
      <c r="AS63" s="397">
        <f t="shared" si="92"/>
        <v>0</v>
      </c>
      <c r="AT63" s="397">
        <f t="shared" si="92"/>
        <v>0</v>
      </c>
      <c r="AU63" s="397">
        <f t="shared" si="92"/>
        <v>0</v>
      </c>
      <c r="AV63" s="397">
        <f t="shared" si="92"/>
        <v>0</v>
      </c>
      <c r="AW63" s="397">
        <f t="shared" si="92"/>
        <v>0</v>
      </c>
      <c r="AX63" s="397">
        <f t="shared" si="92"/>
        <v>0</v>
      </c>
      <c r="AY63" s="397">
        <f t="shared" si="92"/>
        <v>0</v>
      </c>
      <c r="AZ63" s="397">
        <f t="shared" si="92"/>
        <v>0</v>
      </c>
      <c r="BA63" s="397">
        <f t="shared" si="92"/>
        <v>0</v>
      </c>
    </row>
    <row r="64" spans="1:53">
      <c r="G64" s="614"/>
      <c r="H64" s="394"/>
      <c r="I64" s="395"/>
      <c r="J64" s="395"/>
      <c r="K64" s="395"/>
      <c r="L64" s="395"/>
      <c r="M64" s="395"/>
      <c r="N64" s="396" t="e">
        <f t="shared" si="87"/>
        <v>#DIV/0!</v>
      </c>
      <c r="O64" s="397">
        <f t="shared" si="89"/>
        <v>0</v>
      </c>
      <c r="P64" s="395"/>
      <c r="Q64" s="395"/>
      <c r="R64" s="395"/>
      <c r="S64" s="395"/>
      <c r="T64" s="395"/>
      <c r="U64" s="395"/>
      <c r="V64" s="395"/>
      <c r="W64" s="395"/>
      <c r="X64" s="395"/>
      <c r="Y64" s="395"/>
      <c r="Z64" s="395"/>
      <c r="AA64" s="395"/>
      <c r="AB64" s="397">
        <f t="shared" si="90"/>
        <v>0</v>
      </c>
      <c r="AC64" s="395"/>
      <c r="AD64" s="395"/>
      <c r="AE64" s="395"/>
      <c r="AF64" s="395"/>
      <c r="AG64" s="395"/>
      <c r="AH64" s="395"/>
      <c r="AI64" s="395"/>
      <c r="AJ64" s="395"/>
      <c r="AK64" s="395"/>
      <c r="AL64" s="395"/>
      <c r="AM64" s="395"/>
      <c r="AN64" s="395"/>
      <c r="AO64" s="397">
        <f t="shared" si="91"/>
        <v>0</v>
      </c>
      <c r="AP64" s="397">
        <f>AC64*$L$64</f>
        <v>0</v>
      </c>
      <c r="AQ64" s="397">
        <f t="shared" ref="AQ64:BA64" si="93">AD64*$L$64</f>
        <v>0</v>
      </c>
      <c r="AR64" s="397">
        <f t="shared" si="93"/>
        <v>0</v>
      </c>
      <c r="AS64" s="397">
        <f t="shared" si="93"/>
        <v>0</v>
      </c>
      <c r="AT64" s="397">
        <f t="shared" si="93"/>
        <v>0</v>
      </c>
      <c r="AU64" s="397">
        <f t="shared" si="93"/>
        <v>0</v>
      </c>
      <c r="AV64" s="397">
        <f t="shared" si="93"/>
        <v>0</v>
      </c>
      <c r="AW64" s="397">
        <f t="shared" si="93"/>
        <v>0</v>
      </c>
      <c r="AX64" s="397">
        <f t="shared" si="93"/>
        <v>0</v>
      </c>
      <c r="AY64" s="397">
        <f t="shared" si="93"/>
        <v>0</v>
      </c>
      <c r="AZ64" s="397">
        <f t="shared" si="93"/>
        <v>0</v>
      </c>
      <c r="BA64" s="397">
        <f t="shared" si="93"/>
        <v>0</v>
      </c>
    </row>
    <row r="65" spans="7:53">
      <c r="G65" s="614"/>
      <c r="H65" s="394"/>
      <c r="I65" s="395"/>
      <c r="J65" s="395"/>
      <c r="K65" s="395"/>
      <c r="L65" s="395"/>
      <c r="M65" s="395"/>
      <c r="N65" s="396" t="e">
        <f t="shared" si="87"/>
        <v>#DIV/0!</v>
      </c>
      <c r="O65" s="397">
        <f t="shared" si="89"/>
        <v>0</v>
      </c>
      <c r="P65" s="395"/>
      <c r="Q65" s="395"/>
      <c r="R65" s="395"/>
      <c r="S65" s="395"/>
      <c r="T65" s="395"/>
      <c r="U65" s="395"/>
      <c r="V65" s="395"/>
      <c r="W65" s="395"/>
      <c r="X65" s="395"/>
      <c r="Y65" s="395"/>
      <c r="Z65" s="395"/>
      <c r="AA65" s="395"/>
      <c r="AB65" s="397">
        <f t="shared" si="90"/>
        <v>0</v>
      </c>
      <c r="AC65" s="395"/>
      <c r="AD65" s="395"/>
      <c r="AE65" s="395"/>
      <c r="AF65" s="395"/>
      <c r="AG65" s="395"/>
      <c r="AH65" s="395"/>
      <c r="AI65" s="395"/>
      <c r="AJ65" s="395"/>
      <c r="AK65" s="395"/>
      <c r="AL65" s="395"/>
      <c r="AM65" s="395"/>
      <c r="AN65" s="395"/>
      <c r="AO65" s="397">
        <f t="shared" si="91"/>
        <v>0</v>
      </c>
      <c r="AP65" s="397">
        <f>AC65*$L$65</f>
        <v>0</v>
      </c>
      <c r="AQ65" s="397">
        <f t="shared" ref="AQ65:BA65" si="94">AD65*$L$65</f>
        <v>0</v>
      </c>
      <c r="AR65" s="397">
        <f t="shared" si="94"/>
        <v>0</v>
      </c>
      <c r="AS65" s="397">
        <f t="shared" si="94"/>
        <v>0</v>
      </c>
      <c r="AT65" s="397">
        <f t="shared" si="94"/>
        <v>0</v>
      </c>
      <c r="AU65" s="397">
        <f t="shared" si="94"/>
        <v>0</v>
      </c>
      <c r="AV65" s="397">
        <f t="shared" si="94"/>
        <v>0</v>
      </c>
      <c r="AW65" s="397">
        <f t="shared" si="94"/>
        <v>0</v>
      </c>
      <c r="AX65" s="397">
        <f t="shared" si="94"/>
        <v>0</v>
      </c>
      <c r="AY65" s="397">
        <f t="shared" si="94"/>
        <v>0</v>
      </c>
      <c r="AZ65" s="397">
        <f t="shared" si="94"/>
        <v>0</v>
      </c>
      <c r="BA65" s="397">
        <f t="shared" si="94"/>
        <v>0</v>
      </c>
    </row>
    <row r="66" spans="7:53">
      <c r="G66" s="614"/>
      <c r="H66" s="394"/>
      <c r="I66" s="395"/>
      <c r="J66" s="395"/>
      <c r="K66" s="395"/>
      <c r="L66" s="395"/>
      <c r="M66" s="395"/>
      <c r="N66" s="396" t="e">
        <f t="shared" si="87"/>
        <v>#DIV/0!</v>
      </c>
      <c r="O66" s="397">
        <f t="shared" si="89"/>
        <v>0</v>
      </c>
      <c r="P66" s="395"/>
      <c r="Q66" s="395"/>
      <c r="R66" s="395"/>
      <c r="S66" s="395"/>
      <c r="T66" s="395"/>
      <c r="U66" s="395"/>
      <c r="V66" s="395"/>
      <c r="W66" s="395"/>
      <c r="X66" s="395"/>
      <c r="Y66" s="395"/>
      <c r="Z66" s="395"/>
      <c r="AA66" s="395"/>
      <c r="AB66" s="397">
        <f t="shared" si="90"/>
        <v>0</v>
      </c>
      <c r="AC66" s="395"/>
      <c r="AD66" s="395"/>
      <c r="AE66" s="395"/>
      <c r="AF66" s="395"/>
      <c r="AG66" s="395"/>
      <c r="AH66" s="395"/>
      <c r="AI66" s="395"/>
      <c r="AJ66" s="395"/>
      <c r="AK66" s="395"/>
      <c r="AL66" s="395"/>
      <c r="AM66" s="395"/>
      <c r="AN66" s="395"/>
      <c r="AO66" s="397">
        <f t="shared" si="91"/>
        <v>0</v>
      </c>
      <c r="AP66" s="397">
        <f>AC66*$L$66</f>
        <v>0</v>
      </c>
      <c r="AQ66" s="397">
        <f t="shared" ref="AQ66:BA66" si="95">AD66*$L$66</f>
        <v>0</v>
      </c>
      <c r="AR66" s="397">
        <f t="shared" si="95"/>
        <v>0</v>
      </c>
      <c r="AS66" s="397">
        <f t="shared" si="95"/>
        <v>0</v>
      </c>
      <c r="AT66" s="397">
        <f t="shared" si="95"/>
        <v>0</v>
      </c>
      <c r="AU66" s="397">
        <f t="shared" si="95"/>
        <v>0</v>
      </c>
      <c r="AV66" s="397">
        <f t="shared" si="95"/>
        <v>0</v>
      </c>
      <c r="AW66" s="397">
        <f t="shared" si="95"/>
        <v>0</v>
      </c>
      <c r="AX66" s="397">
        <f t="shared" si="95"/>
        <v>0</v>
      </c>
      <c r="AY66" s="397">
        <f t="shared" si="95"/>
        <v>0</v>
      </c>
      <c r="AZ66" s="397">
        <f t="shared" si="95"/>
        <v>0</v>
      </c>
      <c r="BA66" s="397">
        <f t="shared" si="95"/>
        <v>0</v>
      </c>
    </row>
    <row r="67" spans="7:53">
      <c r="G67" s="614"/>
      <c r="H67" s="394"/>
      <c r="I67" s="395"/>
      <c r="J67" s="395"/>
      <c r="K67" s="395"/>
      <c r="L67" s="395"/>
      <c r="M67" s="395"/>
      <c r="N67" s="396" t="e">
        <f t="shared" si="87"/>
        <v>#DIV/0!</v>
      </c>
      <c r="O67" s="397">
        <f t="shared" si="89"/>
        <v>0</v>
      </c>
      <c r="P67" s="395"/>
      <c r="Q67" s="395"/>
      <c r="R67" s="395"/>
      <c r="S67" s="395"/>
      <c r="T67" s="395"/>
      <c r="U67" s="395"/>
      <c r="V67" s="395"/>
      <c r="W67" s="395"/>
      <c r="X67" s="395"/>
      <c r="Y67" s="395"/>
      <c r="Z67" s="395"/>
      <c r="AA67" s="395"/>
      <c r="AB67" s="397">
        <f t="shared" si="90"/>
        <v>0</v>
      </c>
      <c r="AC67" s="395"/>
      <c r="AD67" s="395"/>
      <c r="AE67" s="395"/>
      <c r="AF67" s="395"/>
      <c r="AG67" s="395"/>
      <c r="AH67" s="395"/>
      <c r="AI67" s="395"/>
      <c r="AJ67" s="395"/>
      <c r="AK67" s="395"/>
      <c r="AL67" s="395"/>
      <c r="AM67" s="395"/>
      <c r="AN67" s="395"/>
      <c r="AO67" s="397">
        <f t="shared" si="91"/>
        <v>0</v>
      </c>
      <c r="AP67" s="397">
        <f>AC67*$L$67</f>
        <v>0</v>
      </c>
      <c r="AQ67" s="397">
        <f t="shared" ref="AQ67:BA67" si="96">AD67*$L$67</f>
        <v>0</v>
      </c>
      <c r="AR67" s="397">
        <f t="shared" si="96"/>
        <v>0</v>
      </c>
      <c r="AS67" s="397">
        <f t="shared" si="96"/>
        <v>0</v>
      </c>
      <c r="AT67" s="397">
        <f t="shared" si="96"/>
        <v>0</v>
      </c>
      <c r="AU67" s="397">
        <f t="shared" si="96"/>
        <v>0</v>
      </c>
      <c r="AV67" s="397">
        <f t="shared" si="96"/>
        <v>0</v>
      </c>
      <c r="AW67" s="397">
        <f t="shared" si="96"/>
        <v>0</v>
      </c>
      <c r="AX67" s="397">
        <f t="shared" si="96"/>
        <v>0</v>
      </c>
      <c r="AY67" s="397">
        <f t="shared" si="96"/>
        <v>0</v>
      </c>
      <c r="AZ67" s="397">
        <f t="shared" si="96"/>
        <v>0</v>
      </c>
      <c r="BA67" s="397">
        <f t="shared" si="96"/>
        <v>0</v>
      </c>
    </row>
    <row r="68" spans="7:53">
      <c r="G68" s="614"/>
      <c r="H68" s="394"/>
      <c r="I68" s="395"/>
      <c r="J68" s="395"/>
      <c r="K68" s="395"/>
      <c r="L68" s="395"/>
      <c r="M68" s="395"/>
      <c r="N68" s="396" t="e">
        <f t="shared" si="87"/>
        <v>#DIV/0!</v>
      </c>
      <c r="O68" s="397">
        <f t="shared" si="89"/>
        <v>0</v>
      </c>
      <c r="P68" s="395"/>
      <c r="Q68" s="395"/>
      <c r="R68" s="395"/>
      <c r="S68" s="395"/>
      <c r="T68" s="395"/>
      <c r="U68" s="395"/>
      <c r="V68" s="395"/>
      <c r="W68" s="395"/>
      <c r="X68" s="395"/>
      <c r="Y68" s="395"/>
      <c r="Z68" s="395"/>
      <c r="AA68" s="395"/>
      <c r="AB68" s="397">
        <f t="shared" si="90"/>
        <v>0</v>
      </c>
      <c r="AC68" s="395"/>
      <c r="AD68" s="395"/>
      <c r="AE68" s="395"/>
      <c r="AF68" s="395"/>
      <c r="AG68" s="395"/>
      <c r="AH68" s="395"/>
      <c r="AI68" s="395"/>
      <c r="AJ68" s="395"/>
      <c r="AK68" s="395"/>
      <c r="AL68" s="395"/>
      <c r="AM68" s="395"/>
      <c r="AN68" s="395"/>
      <c r="AO68" s="397">
        <f t="shared" si="91"/>
        <v>0</v>
      </c>
      <c r="AP68" s="397">
        <f>AC68*$L$68</f>
        <v>0</v>
      </c>
      <c r="AQ68" s="397">
        <f t="shared" ref="AQ68:BA68" si="97">AD68*$L$68</f>
        <v>0</v>
      </c>
      <c r="AR68" s="397">
        <f t="shared" si="97"/>
        <v>0</v>
      </c>
      <c r="AS68" s="397">
        <f t="shared" si="97"/>
        <v>0</v>
      </c>
      <c r="AT68" s="397">
        <f t="shared" si="97"/>
        <v>0</v>
      </c>
      <c r="AU68" s="397">
        <f t="shared" si="97"/>
        <v>0</v>
      </c>
      <c r="AV68" s="397">
        <f t="shared" si="97"/>
        <v>0</v>
      </c>
      <c r="AW68" s="397">
        <f t="shared" si="97"/>
        <v>0</v>
      </c>
      <c r="AX68" s="397">
        <f t="shared" si="97"/>
        <v>0</v>
      </c>
      <c r="AY68" s="397">
        <f t="shared" si="97"/>
        <v>0</v>
      </c>
      <c r="AZ68" s="397">
        <f t="shared" si="97"/>
        <v>0</v>
      </c>
      <c r="BA68" s="397">
        <f t="shared" si="97"/>
        <v>0</v>
      </c>
    </row>
    <row r="69" spans="7:53">
      <c r="G69" s="614"/>
      <c r="H69" s="394"/>
      <c r="I69" s="395"/>
      <c r="J69" s="395"/>
      <c r="K69" s="395"/>
      <c r="L69" s="395"/>
      <c r="M69" s="395"/>
      <c r="N69" s="396" t="e">
        <f t="shared" si="87"/>
        <v>#DIV/0!</v>
      </c>
      <c r="O69" s="397">
        <f t="shared" si="89"/>
        <v>0</v>
      </c>
      <c r="P69" s="395"/>
      <c r="Q69" s="395"/>
      <c r="R69" s="395"/>
      <c r="S69" s="395"/>
      <c r="T69" s="395"/>
      <c r="U69" s="395"/>
      <c r="V69" s="395"/>
      <c r="W69" s="395"/>
      <c r="X69" s="395"/>
      <c r="Y69" s="395"/>
      <c r="Z69" s="395"/>
      <c r="AA69" s="395"/>
      <c r="AB69" s="397">
        <f t="shared" si="90"/>
        <v>0</v>
      </c>
      <c r="AC69" s="395"/>
      <c r="AD69" s="395"/>
      <c r="AE69" s="395"/>
      <c r="AF69" s="395"/>
      <c r="AG69" s="395"/>
      <c r="AH69" s="395"/>
      <c r="AI69" s="395"/>
      <c r="AJ69" s="395"/>
      <c r="AK69" s="395"/>
      <c r="AL69" s="395"/>
      <c r="AM69" s="395"/>
      <c r="AN69" s="395"/>
      <c r="AO69" s="397">
        <f t="shared" si="91"/>
        <v>0</v>
      </c>
      <c r="AP69" s="397">
        <f>AC69*$L$69</f>
        <v>0</v>
      </c>
      <c r="AQ69" s="397">
        <f t="shared" ref="AQ69:BA69" si="98">AD69*$L$69</f>
        <v>0</v>
      </c>
      <c r="AR69" s="397">
        <f t="shared" si="98"/>
        <v>0</v>
      </c>
      <c r="AS69" s="397">
        <f t="shared" si="98"/>
        <v>0</v>
      </c>
      <c r="AT69" s="397">
        <f t="shared" si="98"/>
        <v>0</v>
      </c>
      <c r="AU69" s="397">
        <f t="shared" si="98"/>
        <v>0</v>
      </c>
      <c r="AV69" s="397">
        <f t="shared" si="98"/>
        <v>0</v>
      </c>
      <c r="AW69" s="397">
        <f t="shared" si="98"/>
        <v>0</v>
      </c>
      <c r="AX69" s="397">
        <f t="shared" si="98"/>
        <v>0</v>
      </c>
      <c r="AY69" s="397">
        <f t="shared" si="98"/>
        <v>0</v>
      </c>
      <c r="AZ69" s="397">
        <f t="shared" si="98"/>
        <v>0</v>
      </c>
      <c r="BA69" s="397">
        <f t="shared" si="98"/>
        <v>0</v>
      </c>
    </row>
    <row r="70" spans="7:53">
      <c r="G70" s="614"/>
      <c r="H70" s="394"/>
      <c r="I70" s="395"/>
      <c r="J70" s="395"/>
      <c r="K70" s="395"/>
      <c r="L70" s="395"/>
      <c r="M70" s="395"/>
      <c r="N70" s="396" t="e">
        <f t="shared" si="87"/>
        <v>#DIV/0!</v>
      </c>
      <c r="O70" s="397">
        <f t="shared" si="89"/>
        <v>0</v>
      </c>
      <c r="P70" s="395"/>
      <c r="Q70" s="395"/>
      <c r="R70" s="395"/>
      <c r="S70" s="395"/>
      <c r="T70" s="395"/>
      <c r="U70" s="395"/>
      <c r="V70" s="395"/>
      <c r="W70" s="395"/>
      <c r="X70" s="395"/>
      <c r="Y70" s="395"/>
      <c r="Z70" s="395"/>
      <c r="AA70" s="395"/>
      <c r="AB70" s="397">
        <f t="shared" si="90"/>
        <v>0</v>
      </c>
      <c r="AC70" s="395"/>
      <c r="AD70" s="395"/>
      <c r="AE70" s="395"/>
      <c r="AF70" s="395"/>
      <c r="AG70" s="395"/>
      <c r="AH70" s="395"/>
      <c r="AI70" s="395"/>
      <c r="AJ70" s="395"/>
      <c r="AK70" s="395"/>
      <c r="AL70" s="395"/>
      <c r="AM70" s="395"/>
      <c r="AN70" s="395"/>
      <c r="AO70" s="397">
        <f t="shared" si="91"/>
        <v>0</v>
      </c>
      <c r="AP70" s="397">
        <f>AC70*$L$70</f>
        <v>0</v>
      </c>
      <c r="AQ70" s="397">
        <f t="shared" ref="AQ70:BA70" si="99">AD70*$L$70</f>
        <v>0</v>
      </c>
      <c r="AR70" s="397">
        <f t="shared" si="99"/>
        <v>0</v>
      </c>
      <c r="AS70" s="397">
        <f t="shared" si="99"/>
        <v>0</v>
      </c>
      <c r="AT70" s="397">
        <f t="shared" si="99"/>
        <v>0</v>
      </c>
      <c r="AU70" s="397">
        <f t="shared" si="99"/>
        <v>0</v>
      </c>
      <c r="AV70" s="397">
        <f t="shared" si="99"/>
        <v>0</v>
      </c>
      <c r="AW70" s="397">
        <f t="shared" si="99"/>
        <v>0</v>
      </c>
      <c r="AX70" s="397">
        <f t="shared" si="99"/>
        <v>0</v>
      </c>
      <c r="AY70" s="397">
        <f t="shared" si="99"/>
        <v>0</v>
      </c>
      <c r="AZ70" s="397">
        <f t="shared" si="99"/>
        <v>0</v>
      </c>
      <c r="BA70" s="397">
        <f t="shared" si="99"/>
        <v>0</v>
      </c>
    </row>
    <row r="71" spans="7:53">
      <c r="G71" s="614"/>
      <c r="H71" s="394"/>
      <c r="I71" s="395"/>
      <c r="J71" s="395"/>
      <c r="K71" s="395"/>
      <c r="L71" s="395"/>
      <c r="M71" s="395"/>
      <c r="N71" s="396" t="e">
        <f t="shared" si="87"/>
        <v>#DIV/0!</v>
      </c>
      <c r="O71" s="397">
        <f t="shared" si="89"/>
        <v>0</v>
      </c>
      <c r="P71" s="395"/>
      <c r="Q71" s="395"/>
      <c r="R71" s="395"/>
      <c r="S71" s="395"/>
      <c r="T71" s="395"/>
      <c r="U71" s="395"/>
      <c r="V71" s="395"/>
      <c r="W71" s="395"/>
      <c r="X71" s="395"/>
      <c r="Y71" s="395"/>
      <c r="Z71" s="395"/>
      <c r="AA71" s="395"/>
      <c r="AB71" s="397">
        <f t="shared" si="90"/>
        <v>0</v>
      </c>
      <c r="AC71" s="395"/>
      <c r="AD71" s="395"/>
      <c r="AE71" s="395"/>
      <c r="AF71" s="395"/>
      <c r="AG71" s="395"/>
      <c r="AH71" s="395"/>
      <c r="AI71" s="395"/>
      <c r="AJ71" s="395"/>
      <c r="AK71" s="395"/>
      <c r="AL71" s="395"/>
      <c r="AM71" s="395"/>
      <c r="AN71" s="395"/>
      <c r="AO71" s="397">
        <f t="shared" si="91"/>
        <v>0</v>
      </c>
      <c r="AP71" s="397">
        <f>AC71*$L$71</f>
        <v>0</v>
      </c>
      <c r="AQ71" s="397">
        <f t="shared" ref="AQ71:BA71" si="100">AD71*$L$71</f>
        <v>0</v>
      </c>
      <c r="AR71" s="397">
        <f t="shared" si="100"/>
        <v>0</v>
      </c>
      <c r="AS71" s="397">
        <f t="shared" si="100"/>
        <v>0</v>
      </c>
      <c r="AT71" s="397">
        <f t="shared" si="100"/>
        <v>0</v>
      </c>
      <c r="AU71" s="397">
        <f t="shared" si="100"/>
        <v>0</v>
      </c>
      <c r="AV71" s="397">
        <f t="shared" si="100"/>
        <v>0</v>
      </c>
      <c r="AW71" s="397">
        <f t="shared" si="100"/>
        <v>0</v>
      </c>
      <c r="AX71" s="397">
        <f t="shared" si="100"/>
        <v>0</v>
      </c>
      <c r="AY71" s="397">
        <f t="shared" si="100"/>
        <v>0</v>
      </c>
      <c r="AZ71" s="397">
        <f t="shared" si="100"/>
        <v>0</v>
      </c>
      <c r="BA71" s="397">
        <f t="shared" si="100"/>
        <v>0</v>
      </c>
    </row>
    <row r="72" spans="7:53" ht="16.5">
      <c r="G72" s="615"/>
      <c r="H72" s="400" t="s">
        <v>765</v>
      </c>
      <c r="I72" s="389" t="s">
        <v>741</v>
      </c>
      <c r="J72" s="389" t="s">
        <v>741</v>
      </c>
      <c r="K72" s="389" t="s">
        <v>741</v>
      </c>
      <c r="L72" s="389" t="s">
        <v>741</v>
      </c>
      <c r="M72" s="389"/>
      <c r="N72" s="389"/>
      <c r="O72" s="402">
        <f>SUM(O62:O71)</f>
        <v>0</v>
      </c>
      <c r="P72" s="391">
        <f>SUM(P62:P71)</f>
        <v>0</v>
      </c>
      <c r="Q72" s="391">
        <f>SUM(Q62:Q71)</f>
        <v>0</v>
      </c>
      <c r="R72" s="391">
        <f>SUM(R62:R71)</f>
        <v>0</v>
      </c>
      <c r="S72" s="391">
        <f t="shared" ref="S72:AA72" si="101">SUM(S62:S71)</f>
        <v>0</v>
      </c>
      <c r="T72" s="391">
        <f t="shared" si="101"/>
        <v>0</v>
      </c>
      <c r="U72" s="391">
        <f t="shared" si="101"/>
        <v>0</v>
      </c>
      <c r="V72" s="391">
        <f t="shared" si="101"/>
        <v>0</v>
      </c>
      <c r="W72" s="391">
        <f t="shared" si="101"/>
        <v>0</v>
      </c>
      <c r="X72" s="391">
        <f t="shared" si="101"/>
        <v>0</v>
      </c>
      <c r="Y72" s="391">
        <f t="shared" si="101"/>
        <v>0</v>
      </c>
      <c r="Z72" s="391">
        <f t="shared" si="101"/>
        <v>0</v>
      </c>
      <c r="AA72" s="391">
        <f t="shared" si="101"/>
        <v>0</v>
      </c>
      <c r="AB72" s="402">
        <f>SUM(AB62:AB71)</f>
        <v>0</v>
      </c>
      <c r="AC72" s="391">
        <f>SUM(AC62:AC71)</f>
        <v>0</v>
      </c>
      <c r="AD72" s="391">
        <f>SUM(AD62:AD71)</f>
        <v>0</v>
      </c>
      <c r="AE72" s="391">
        <f>SUM(AE62:AE71)</f>
        <v>0</v>
      </c>
      <c r="AF72" s="391">
        <f t="shared" ref="AF72:AN72" si="102">SUM(AF62:AF71)</f>
        <v>0</v>
      </c>
      <c r="AG72" s="391">
        <f t="shared" si="102"/>
        <v>0</v>
      </c>
      <c r="AH72" s="391">
        <f t="shared" si="102"/>
        <v>0</v>
      </c>
      <c r="AI72" s="391">
        <f t="shared" si="102"/>
        <v>0</v>
      </c>
      <c r="AJ72" s="391">
        <f t="shared" si="102"/>
        <v>0</v>
      </c>
      <c r="AK72" s="391">
        <f t="shared" si="102"/>
        <v>0</v>
      </c>
      <c r="AL72" s="391">
        <f t="shared" si="102"/>
        <v>0</v>
      </c>
      <c r="AM72" s="391">
        <f t="shared" si="102"/>
        <v>0</v>
      </c>
      <c r="AN72" s="391">
        <f t="shared" si="102"/>
        <v>0</v>
      </c>
      <c r="AO72" s="402">
        <f>SUM(AO62:AO71)</f>
        <v>0</v>
      </c>
      <c r="AP72" s="391">
        <f>SUM(AP62:AP71)</f>
        <v>0</v>
      </c>
      <c r="AQ72" s="391">
        <f>SUM(AQ62:AQ71)</f>
        <v>0</v>
      </c>
      <c r="AR72" s="391">
        <f>SUM(AR62:AR71)</f>
        <v>0</v>
      </c>
      <c r="AS72" s="391">
        <f t="shared" ref="AS72:BA72" si="103">SUM(AS62:AS71)</f>
        <v>0</v>
      </c>
      <c r="AT72" s="391">
        <f t="shared" si="103"/>
        <v>0</v>
      </c>
      <c r="AU72" s="391">
        <f t="shared" si="103"/>
        <v>0</v>
      </c>
      <c r="AV72" s="391">
        <f t="shared" si="103"/>
        <v>0</v>
      </c>
      <c r="AW72" s="391">
        <f t="shared" si="103"/>
        <v>0</v>
      </c>
      <c r="AX72" s="391">
        <f t="shared" si="103"/>
        <v>0</v>
      </c>
      <c r="AY72" s="391">
        <f t="shared" si="103"/>
        <v>0</v>
      </c>
      <c r="AZ72" s="391">
        <f t="shared" si="103"/>
        <v>0</v>
      </c>
      <c r="BA72" s="391">
        <f t="shared" si="103"/>
        <v>0</v>
      </c>
    </row>
  </sheetData>
  <mergeCells count="24">
    <mergeCell ref="AO4:BA4"/>
    <mergeCell ref="A1:D1"/>
    <mergeCell ref="B3:D3"/>
    <mergeCell ref="G4:H5"/>
    <mergeCell ref="I4:I5"/>
    <mergeCell ref="J4:J5"/>
    <mergeCell ref="K4:K5"/>
    <mergeCell ref="L4:L5"/>
    <mergeCell ref="M4:M5"/>
    <mergeCell ref="N4:N5"/>
    <mergeCell ref="O4:AA4"/>
    <mergeCell ref="AB4:AN4"/>
    <mergeCell ref="G62:G72"/>
    <mergeCell ref="G6:H6"/>
    <mergeCell ref="G7:G17"/>
    <mergeCell ref="G18:G28"/>
    <mergeCell ref="G29:G39"/>
    <mergeCell ref="G40:G50"/>
    <mergeCell ref="G51:G61"/>
    <mergeCell ref="A52:B52"/>
    <mergeCell ref="A53:B53"/>
    <mergeCell ref="A54:B54"/>
    <mergeCell ref="A55:B55"/>
    <mergeCell ref="A56:B56"/>
  </mergeCells>
  <phoneticPr fontId="38"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50"/>
  <sheetViews>
    <sheetView workbookViewId="0">
      <selection activeCell="G20" sqref="G20"/>
    </sheetView>
  </sheetViews>
  <sheetFormatPr defaultRowHeight="14.25"/>
  <cols>
    <col min="1" max="1" width="39.125" style="421" customWidth="1"/>
    <col min="2" max="2" width="9" style="421"/>
    <col min="3" max="3" width="21.625" style="441" customWidth="1"/>
    <col min="4" max="4" width="19.5" style="441" customWidth="1"/>
    <col min="5" max="5" width="44.75" style="421" customWidth="1"/>
    <col min="6" max="6" width="15.875" style="421" customWidth="1"/>
    <col min="7" max="7" width="17.625" style="441" customWidth="1"/>
    <col min="8" max="8" width="20.875" style="421" customWidth="1"/>
    <col min="9" max="9" width="17.25" style="421" bestFit="1" customWidth="1"/>
    <col min="10" max="16384" width="9" style="421"/>
  </cols>
  <sheetData>
    <row r="1" spans="1:7" ht="18.75">
      <c r="A1" s="626" t="s">
        <v>805</v>
      </c>
      <c r="B1" s="626"/>
      <c r="C1" s="626"/>
      <c r="D1" s="626"/>
      <c r="E1" s="626"/>
      <c r="F1" s="626"/>
      <c r="G1" s="626"/>
    </row>
    <row r="2" spans="1:7">
      <c r="A2" s="168"/>
      <c r="B2" s="168"/>
      <c r="C2" s="168"/>
      <c r="D2" s="448"/>
      <c r="F2" s="170">
        <v>10000</v>
      </c>
      <c r="G2" s="171" t="s">
        <v>806</v>
      </c>
    </row>
    <row r="3" spans="1:7" ht="15" thickBot="1">
      <c r="A3" s="170" t="str">
        <f>[10]资产负债表!A3</f>
        <v>编制单位：ABC公司</v>
      </c>
      <c r="B3" s="170"/>
      <c r="C3" s="169">
        <f>资产负债表!C3</f>
        <v>44530</v>
      </c>
      <c r="D3" s="169" t="s">
        <v>819</v>
      </c>
      <c r="E3" s="170"/>
      <c r="F3" s="170"/>
      <c r="G3" s="171" t="s">
        <v>807</v>
      </c>
    </row>
    <row r="4" spans="1:7">
      <c r="A4" s="422" t="s">
        <v>235</v>
      </c>
      <c r="B4" s="423" t="s">
        <v>715</v>
      </c>
      <c r="C4" s="423" t="s">
        <v>818</v>
      </c>
      <c r="D4" s="423" t="s">
        <v>804</v>
      </c>
      <c r="E4" s="423" t="s">
        <v>237</v>
      </c>
      <c r="F4" s="423" t="s">
        <v>715</v>
      </c>
      <c r="G4" s="424" t="s">
        <v>808</v>
      </c>
    </row>
    <row r="5" spans="1:7" ht="17.25" customHeight="1">
      <c r="A5" s="425" t="s">
        <v>238</v>
      </c>
      <c r="B5" s="426">
        <v>1</v>
      </c>
      <c r="C5" s="440"/>
      <c r="D5" s="579"/>
      <c r="E5" s="427" t="s">
        <v>239</v>
      </c>
      <c r="F5" s="426">
        <v>41</v>
      </c>
      <c r="G5" s="172">
        <f>利润表!C42</f>
        <v>-1303465.8799999997</v>
      </c>
    </row>
    <row r="6" spans="1:7" ht="17.25" customHeight="1">
      <c r="A6" s="428" t="s">
        <v>240</v>
      </c>
      <c r="B6" s="426">
        <v>2</v>
      </c>
      <c r="C6" s="576">
        <v>7626065</v>
      </c>
      <c r="D6" s="591"/>
      <c r="E6" s="429" t="s">
        <v>241</v>
      </c>
      <c r="F6" s="426">
        <v>42</v>
      </c>
      <c r="G6" s="442"/>
    </row>
    <row r="7" spans="1:7" ht="17.25" customHeight="1">
      <c r="A7" s="428" t="s">
        <v>242</v>
      </c>
      <c r="B7" s="426">
        <v>3</v>
      </c>
      <c r="C7" s="577"/>
      <c r="D7" s="591"/>
      <c r="E7" s="430" t="s">
        <v>809</v>
      </c>
      <c r="F7" s="426">
        <v>43</v>
      </c>
      <c r="G7" s="442"/>
    </row>
    <row r="8" spans="1:7" ht="17.25" customHeight="1">
      <c r="A8" s="428" t="s">
        <v>243</v>
      </c>
      <c r="B8" s="426">
        <v>4</v>
      </c>
      <c r="C8" s="578">
        <v>60657.090000000004</v>
      </c>
      <c r="D8" s="591"/>
      <c r="E8" s="430" t="s">
        <v>244</v>
      </c>
      <c r="F8" s="426">
        <v>44</v>
      </c>
      <c r="G8" s="442"/>
    </row>
    <row r="9" spans="1:7" ht="17.25" customHeight="1">
      <c r="A9" s="431" t="s">
        <v>245</v>
      </c>
      <c r="B9" s="426">
        <v>5</v>
      </c>
      <c r="C9" s="420">
        <f>SUM(C6:C8)</f>
        <v>7686722.0899999999</v>
      </c>
      <c r="D9" s="581">
        <f>SUM(D6:D8)</f>
        <v>0</v>
      </c>
      <c r="E9" s="432" t="s">
        <v>246</v>
      </c>
      <c r="F9" s="426">
        <v>45</v>
      </c>
      <c r="G9" s="173">
        <f>[6]现金流量表!C57</f>
        <v>0</v>
      </c>
    </row>
    <row r="10" spans="1:7" ht="17.25" customHeight="1">
      <c r="A10" s="428" t="s">
        <v>247</v>
      </c>
      <c r="B10" s="426">
        <v>6</v>
      </c>
      <c r="C10" s="578">
        <v>4190301.37</v>
      </c>
      <c r="D10" s="591"/>
      <c r="E10" s="432" t="s">
        <v>248</v>
      </c>
      <c r="F10" s="426">
        <v>46</v>
      </c>
      <c r="G10" s="173">
        <f>[6]现金流量表!C58</f>
        <v>0</v>
      </c>
    </row>
    <row r="11" spans="1:7" ht="17.25" customHeight="1">
      <c r="A11" s="428" t="s">
        <v>249</v>
      </c>
      <c r="B11" s="426">
        <v>7</v>
      </c>
      <c r="C11" s="578">
        <v>544603.63</v>
      </c>
      <c r="D11" s="591"/>
      <c r="E11" s="432" t="s">
        <v>250</v>
      </c>
      <c r="F11" s="426">
        <v>47</v>
      </c>
      <c r="G11" s="173">
        <f>[6]现金流量表!C59</f>
        <v>0</v>
      </c>
    </row>
    <row r="12" spans="1:7" ht="17.25" customHeight="1">
      <c r="A12" s="428" t="s">
        <v>251</v>
      </c>
      <c r="B12" s="426">
        <v>8</v>
      </c>
      <c r="C12" s="578">
        <v>2616135.5299999998</v>
      </c>
      <c r="D12" s="591"/>
      <c r="E12" s="432" t="s">
        <v>810</v>
      </c>
      <c r="F12" s="426">
        <v>48</v>
      </c>
      <c r="G12" s="173">
        <f>[6]现金流量表!C60</f>
        <v>0</v>
      </c>
    </row>
    <row r="13" spans="1:7" ht="17.25" customHeight="1">
      <c r="A13" s="428" t="s">
        <v>252</v>
      </c>
      <c r="B13" s="426">
        <v>9</v>
      </c>
      <c r="C13" s="578">
        <v>12940445</v>
      </c>
      <c r="D13" s="591"/>
      <c r="E13" s="432" t="s">
        <v>811</v>
      </c>
      <c r="F13" s="426">
        <v>49</v>
      </c>
      <c r="G13" s="173">
        <f>[6]现金流量表!C61</f>
        <v>0</v>
      </c>
    </row>
    <row r="14" spans="1:7" ht="17.25" customHeight="1">
      <c r="A14" s="431" t="s">
        <v>253</v>
      </c>
      <c r="B14" s="426">
        <v>10</v>
      </c>
      <c r="C14" s="420">
        <f>SUM(C10:C13)</f>
        <v>20291485.530000001</v>
      </c>
      <c r="D14" s="582">
        <f>SUM(D10:D13)</f>
        <v>0</v>
      </c>
      <c r="E14" s="432" t="s">
        <v>812</v>
      </c>
      <c r="F14" s="426">
        <v>50</v>
      </c>
      <c r="G14" s="173">
        <f>[6]现金流量表!C62</f>
        <v>0</v>
      </c>
    </row>
    <row r="15" spans="1:7" ht="17.25" customHeight="1">
      <c r="A15" s="433" t="s">
        <v>254</v>
      </c>
      <c r="B15" s="426">
        <v>11</v>
      </c>
      <c r="C15" s="420">
        <f>C9-C14</f>
        <v>-12604763.440000001</v>
      </c>
      <c r="D15" s="420">
        <f>D9-D14</f>
        <v>0</v>
      </c>
      <c r="E15" s="432" t="s">
        <v>255</v>
      </c>
      <c r="F15" s="426">
        <v>51</v>
      </c>
      <c r="G15" s="173">
        <f>[6]现金流量表!C63</f>
        <v>0</v>
      </c>
    </row>
    <row r="16" spans="1:7" ht="17.25" customHeight="1">
      <c r="A16" s="425" t="s">
        <v>256</v>
      </c>
      <c r="B16" s="426">
        <v>12</v>
      </c>
      <c r="C16" s="440"/>
      <c r="D16" s="591">
        <f>SUM('[8]2.3 现金流量表'!F17:K17)*10000</f>
        <v>0</v>
      </c>
      <c r="E16" s="432" t="s">
        <v>257</v>
      </c>
      <c r="F16" s="426">
        <v>52</v>
      </c>
      <c r="G16" s="173">
        <f>[6]现金流量表!C64</f>
        <v>0</v>
      </c>
    </row>
    <row r="17" spans="1:9" ht="17.25" customHeight="1">
      <c r="A17" s="428" t="s">
        <v>258</v>
      </c>
      <c r="B17" s="426">
        <v>13</v>
      </c>
      <c r="C17" s="440"/>
      <c r="D17" s="591">
        <f>SUM('[8]2.3 现金流量表'!F18:K18)*10000</f>
        <v>0</v>
      </c>
      <c r="E17" s="432" t="s">
        <v>259</v>
      </c>
      <c r="F17" s="426">
        <v>53</v>
      </c>
      <c r="G17" s="173">
        <f>[6]现金流量表!C65</f>
        <v>0</v>
      </c>
    </row>
    <row r="18" spans="1:9" ht="17.25" customHeight="1">
      <c r="A18" s="428" t="s">
        <v>260</v>
      </c>
      <c r="B18" s="426">
        <v>14</v>
      </c>
      <c r="C18" s="440"/>
      <c r="D18" s="591">
        <f>SUM('[8]2.3 现金流量表'!F19:K19)*10000</f>
        <v>0</v>
      </c>
      <c r="E18" s="432" t="s">
        <v>261</v>
      </c>
      <c r="F18" s="426">
        <v>54</v>
      </c>
      <c r="G18" s="173">
        <f>[6]现金流量表!C66</f>
        <v>0</v>
      </c>
    </row>
    <row r="19" spans="1:9" ht="17.25" customHeight="1">
      <c r="A19" s="428" t="s">
        <v>262</v>
      </c>
      <c r="B19" s="426">
        <v>15</v>
      </c>
      <c r="C19" s="440"/>
      <c r="D19" s="591">
        <f>SUM('[8]2.3 现金流量表'!F20:K20)*10000</f>
        <v>0</v>
      </c>
      <c r="E19" s="432" t="s">
        <v>263</v>
      </c>
      <c r="F19" s="426">
        <v>55</v>
      </c>
      <c r="G19" s="173">
        <v>-61773390.350000001</v>
      </c>
    </row>
    <row r="20" spans="1:9" ht="17.25" customHeight="1">
      <c r="A20" s="428" t="s">
        <v>264</v>
      </c>
      <c r="B20" s="426">
        <v>16</v>
      </c>
      <c r="C20" s="440"/>
      <c r="D20" s="591">
        <f>SUM('[8]2.3 现金流量表'!F21:K21)*10000</f>
        <v>0</v>
      </c>
      <c r="E20" s="432" t="s">
        <v>265</v>
      </c>
      <c r="F20" s="426">
        <v>56</v>
      </c>
      <c r="G20" s="173">
        <v>-5790049.6299999999</v>
      </c>
    </row>
    <row r="21" spans="1:9" ht="17.25" customHeight="1">
      <c r="A21" s="428" t="s">
        <v>266</v>
      </c>
      <c r="B21" s="426">
        <v>17</v>
      </c>
      <c r="C21" s="440"/>
      <c r="D21" s="591">
        <f>SUM('[8]2.3 现金流量表'!F22:K22)*10000</f>
        <v>0</v>
      </c>
      <c r="E21" s="432" t="s">
        <v>267</v>
      </c>
      <c r="F21" s="426">
        <v>57</v>
      </c>
      <c r="G21" s="173">
        <v>56262142.420000002</v>
      </c>
      <c r="H21" s="452"/>
      <c r="I21" s="452"/>
    </row>
    <row r="22" spans="1:9" ht="17.25" customHeight="1">
      <c r="A22" s="431" t="s">
        <v>268</v>
      </c>
      <c r="B22" s="426">
        <v>18</v>
      </c>
      <c r="C22" s="420">
        <f>SUM(C17:C21)</f>
        <v>0</v>
      </c>
      <c r="D22" s="580">
        <v>0</v>
      </c>
      <c r="E22" s="432" t="s">
        <v>202</v>
      </c>
      <c r="F22" s="426">
        <v>58</v>
      </c>
      <c r="G22" s="173">
        <f>[6]现金流量表!C70</f>
        <v>0</v>
      </c>
    </row>
    <row r="23" spans="1:9" ht="17.25" customHeight="1">
      <c r="A23" s="428" t="s">
        <v>269</v>
      </c>
      <c r="B23" s="426">
        <v>19</v>
      </c>
      <c r="C23" s="578">
        <f>[7]现金流量表!C22</f>
        <v>0</v>
      </c>
      <c r="D23" s="591"/>
      <c r="E23" s="432" t="s">
        <v>254</v>
      </c>
      <c r="F23" s="426">
        <v>59</v>
      </c>
      <c r="G23" s="420">
        <f>G5-G6+SUM(G8:G22)</f>
        <v>-12604763.440000001</v>
      </c>
      <c r="H23" s="452">
        <f>G23-C15</f>
        <v>0</v>
      </c>
      <c r="I23" s="452"/>
    </row>
    <row r="24" spans="1:9" ht="17.25" customHeight="1">
      <c r="A24" s="428" t="s">
        <v>270</v>
      </c>
      <c r="B24" s="426">
        <v>20</v>
      </c>
      <c r="C24" s="577"/>
      <c r="D24" s="591"/>
      <c r="E24" s="432"/>
      <c r="F24" s="426">
        <v>60</v>
      </c>
      <c r="G24" s="442"/>
    </row>
    <row r="25" spans="1:9" ht="17.25" customHeight="1">
      <c r="A25" s="428" t="s">
        <v>271</v>
      </c>
      <c r="B25" s="426">
        <v>21</v>
      </c>
      <c r="C25" s="577"/>
      <c r="D25" s="591">
        <f>SUM('[8]2.3 现金流量表'!F26:K26)*10000</f>
        <v>0</v>
      </c>
      <c r="E25" s="427" t="s">
        <v>272</v>
      </c>
      <c r="F25" s="426">
        <v>61</v>
      </c>
      <c r="G25" s="442"/>
    </row>
    <row r="26" spans="1:9" ht="17.25" customHeight="1">
      <c r="A26" s="428" t="s">
        <v>273</v>
      </c>
      <c r="B26" s="426">
        <v>22</v>
      </c>
      <c r="C26" s="577"/>
      <c r="D26" s="591">
        <f>SUM('[8]2.3 现金流量表'!F27:K27)*10000</f>
        <v>0</v>
      </c>
      <c r="E26" s="432" t="s">
        <v>274</v>
      </c>
      <c r="F26" s="426">
        <v>62</v>
      </c>
      <c r="G26" s="442"/>
    </row>
    <row r="27" spans="1:9" ht="17.25" customHeight="1">
      <c r="A27" s="431" t="s">
        <v>275</v>
      </c>
      <c r="B27" s="426">
        <v>23</v>
      </c>
      <c r="C27" s="420">
        <f>SUM(C23:C26)</f>
        <v>0</v>
      </c>
      <c r="D27" s="582">
        <f>SUM(D23:D26)</f>
        <v>0</v>
      </c>
      <c r="E27" s="432" t="s">
        <v>276</v>
      </c>
      <c r="F27" s="426">
        <v>63</v>
      </c>
      <c r="G27" s="442"/>
    </row>
    <row r="28" spans="1:9" ht="17.25" customHeight="1">
      <c r="A28" s="433" t="s">
        <v>277</v>
      </c>
      <c r="B28" s="426">
        <v>24</v>
      </c>
      <c r="C28" s="420">
        <f>C22-C27</f>
        <v>0</v>
      </c>
      <c r="D28" s="580">
        <f>D22-D27</f>
        <v>0</v>
      </c>
      <c r="E28" s="432" t="s">
        <v>278</v>
      </c>
      <c r="F28" s="426">
        <v>64</v>
      </c>
      <c r="G28" s="442"/>
    </row>
    <row r="29" spans="1:9" ht="17.25" customHeight="1">
      <c r="A29" s="425" t="s">
        <v>279</v>
      </c>
      <c r="B29" s="426">
        <v>25</v>
      </c>
      <c r="C29" s="577"/>
      <c r="D29" s="591">
        <f>SUM('[8]2.3 现金流量表'!F30:K30)*10000</f>
        <v>0</v>
      </c>
      <c r="E29" s="432"/>
      <c r="F29" s="426">
        <v>65</v>
      </c>
      <c r="G29" s="442"/>
    </row>
    <row r="30" spans="1:9" ht="17.25" customHeight="1">
      <c r="A30" s="428" t="s">
        <v>280</v>
      </c>
      <c r="B30" s="426">
        <v>26</v>
      </c>
      <c r="C30" s="577"/>
      <c r="D30" s="591">
        <f>SUM('[8]2.3 现金流量表'!F31:K31)*10000</f>
        <v>0</v>
      </c>
      <c r="E30" s="427" t="s">
        <v>281</v>
      </c>
      <c r="F30" s="426">
        <v>66</v>
      </c>
      <c r="G30" s="442"/>
    </row>
    <row r="31" spans="1:9" ht="17.25" customHeight="1">
      <c r="A31" s="428" t="s">
        <v>813</v>
      </c>
      <c r="B31" s="426">
        <v>27</v>
      </c>
      <c r="C31" s="577"/>
      <c r="D31" s="591">
        <f>SUM('[8]2.3 现金流量表'!F32:K32)*10000</f>
        <v>0</v>
      </c>
      <c r="E31" s="432" t="s">
        <v>282</v>
      </c>
      <c r="F31" s="426">
        <v>67</v>
      </c>
      <c r="G31" s="420">
        <f>资产负债表!C6</f>
        <v>10380624.92</v>
      </c>
    </row>
    <row r="32" spans="1:9" ht="17.25" customHeight="1">
      <c r="A32" s="428" t="s">
        <v>283</v>
      </c>
      <c r="B32" s="426">
        <v>28</v>
      </c>
      <c r="C32" s="578">
        <v>2747931.44</v>
      </c>
      <c r="D32" s="591"/>
      <c r="E32" s="432" t="s">
        <v>284</v>
      </c>
      <c r="F32" s="426">
        <v>68</v>
      </c>
      <c r="G32" s="420">
        <f>资产负债表!D6</f>
        <v>20237456.920000002</v>
      </c>
    </row>
    <row r="33" spans="1:7" ht="17.25" customHeight="1">
      <c r="A33" s="428" t="s">
        <v>285</v>
      </c>
      <c r="B33" s="426">
        <v>29</v>
      </c>
      <c r="C33" s="578"/>
      <c r="D33" s="591">
        <f>SUM('[8]2.3 现金流量表'!F34:M34)*10000</f>
        <v>0</v>
      </c>
      <c r="E33" s="432" t="s">
        <v>286</v>
      </c>
      <c r="F33" s="426">
        <v>69</v>
      </c>
      <c r="G33" s="442"/>
    </row>
    <row r="34" spans="1:7" ht="17.25" customHeight="1">
      <c r="A34" s="431" t="s">
        <v>287</v>
      </c>
      <c r="B34" s="426">
        <v>30</v>
      </c>
      <c r="C34" s="420">
        <f>SUM(C30:C33)</f>
        <v>2747931.44</v>
      </c>
      <c r="D34" s="581">
        <f>SUM(D30:D33)</f>
        <v>0</v>
      </c>
      <c r="E34" s="432" t="s">
        <v>288</v>
      </c>
      <c r="F34" s="426">
        <v>70</v>
      </c>
      <c r="G34" s="420"/>
    </row>
    <row r="35" spans="1:7" ht="17.25" customHeight="1">
      <c r="A35" s="428" t="s">
        <v>289</v>
      </c>
      <c r="B35" s="426">
        <v>31</v>
      </c>
      <c r="C35" s="578">
        <f>[7]现金流量表!C32</f>
        <v>0</v>
      </c>
      <c r="D35" s="591"/>
      <c r="E35" s="432" t="s">
        <v>290</v>
      </c>
      <c r="F35" s="426">
        <v>71</v>
      </c>
      <c r="G35" s="420">
        <f>G31-G32+G33-G34</f>
        <v>-9856832.0000000019</v>
      </c>
    </row>
    <row r="36" spans="1:7" ht="17.25" customHeight="1">
      <c r="A36" s="428" t="s">
        <v>291</v>
      </c>
      <c r="B36" s="426">
        <v>32</v>
      </c>
      <c r="C36" s="578">
        <f>[7]现金流量表!C33</f>
        <v>0</v>
      </c>
      <c r="D36" s="591"/>
      <c r="E36" s="434"/>
      <c r="F36" s="435"/>
      <c r="G36" s="442"/>
    </row>
    <row r="37" spans="1:7" ht="17.25" customHeight="1">
      <c r="A37" s="428" t="s">
        <v>814</v>
      </c>
      <c r="B37" s="426">
        <v>33</v>
      </c>
      <c r="C37" s="577"/>
      <c r="D37" s="591"/>
      <c r="E37" s="436"/>
      <c r="F37" s="435"/>
      <c r="G37" s="442"/>
    </row>
    <row r="38" spans="1:7" ht="17.25" customHeight="1">
      <c r="A38" s="428" t="s">
        <v>292</v>
      </c>
      <c r="B38" s="426">
        <v>34</v>
      </c>
      <c r="C38" s="577"/>
      <c r="D38" s="591"/>
      <c r="E38" s="436"/>
      <c r="F38" s="435"/>
      <c r="G38" s="442"/>
    </row>
    <row r="39" spans="1:7" ht="17.25" customHeight="1">
      <c r="A39" s="431" t="s">
        <v>293</v>
      </c>
      <c r="B39" s="426">
        <v>35</v>
      </c>
      <c r="C39" s="420">
        <f>SUM(C35:C38)</f>
        <v>0</v>
      </c>
      <c r="D39" s="582">
        <f>SUM(D35:D38)</f>
        <v>0</v>
      </c>
      <c r="E39" s="436"/>
      <c r="F39" s="435"/>
      <c r="G39" s="442"/>
    </row>
    <row r="40" spans="1:7" ht="17.25" customHeight="1">
      <c r="A40" s="433" t="s">
        <v>294</v>
      </c>
      <c r="B40" s="426">
        <v>36</v>
      </c>
      <c r="C40" s="420">
        <f>C34-C39</f>
        <v>2747931.44</v>
      </c>
      <c r="D40" s="420">
        <f>D34-D39</f>
        <v>0</v>
      </c>
      <c r="E40" s="435"/>
      <c r="F40" s="435"/>
      <c r="G40" s="442"/>
    </row>
    <row r="41" spans="1:7" ht="17.25" customHeight="1">
      <c r="A41" s="425" t="s">
        <v>295</v>
      </c>
      <c r="B41" s="426">
        <v>37</v>
      </c>
      <c r="C41" s="440"/>
      <c r="D41" s="440">
        <v>0</v>
      </c>
      <c r="E41" s="435"/>
      <c r="F41" s="435"/>
      <c r="G41" s="442"/>
    </row>
    <row r="42" spans="1:7" ht="17.25" customHeight="1">
      <c r="A42" s="425" t="s">
        <v>296</v>
      </c>
      <c r="B42" s="426">
        <v>38</v>
      </c>
      <c r="C42" s="420">
        <f>C15+C28+C40</f>
        <v>-9856832.0000000019</v>
      </c>
      <c r="D42" s="420">
        <f>D15+D28+D40</f>
        <v>0</v>
      </c>
      <c r="E42" s="435"/>
      <c r="F42" s="435"/>
      <c r="G42" s="442"/>
    </row>
    <row r="43" spans="1:7" ht="17.25" customHeight="1">
      <c r="A43" s="425" t="s">
        <v>815</v>
      </c>
      <c r="B43" s="426">
        <v>39</v>
      </c>
      <c r="C43" s="420">
        <f>资产负债表!D6</f>
        <v>20237456.920000002</v>
      </c>
      <c r="D43" s="420">
        <f>C43</f>
        <v>20237456.920000002</v>
      </c>
      <c r="E43" s="435"/>
      <c r="F43" s="435"/>
      <c r="G43" s="442"/>
    </row>
    <row r="44" spans="1:7" ht="17.25" customHeight="1" thickBot="1">
      <c r="A44" s="437" t="s">
        <v>816</v>
      </c>
      <c r="B44" s="438">
        <v>40</v>
      </c>
      <c r="C44" s="420">
        <f>C42+C43</f>
        <v>10380624.92</v>
      </c>
      <c r="D44" s="420">
        <f>D42+D43</f>
        <v>20237456.920000002</v>
      </c>
      <c r="E44" s="439"/>
      <c r="F44" s="439"/>
      <c r="G44" s="443"/>
    </row>
    <row r="45" spans="1:7">
      <c r="A45" s="168" t="s">
        <v>817</v>
      </c>
      <c r="B45" s="168"/>
      <c r="C45" s="168"/>
      <c r="D45" s="168"/>
      <c r="E45" s="168"/>
    </row>
    <row r="46" spans="1:7">
      <c r="A46" s="168"/>
      <c r="B46" s="168"/>
      <c r="C46" s="168"/>
      <c r="D46" s="571"/>
      <c r="E46" s="168"/>
    </row>
    <row r="47" spans="1:7" s="168" customFormat="1" ht="12">
      <c r="A47" s="446" t="s">
        <v>170</v>
      </c>
    </row>
    <row r="48" spans="1:7" s="168" customFormat="1" ht="12">
      <c r="A48" s="159" t="s">
        <v>171</v>
      </c>
    </row>
    <row r="49" spans="1:6" s="168" customFormat="1" ht="12">
      <c r="A49" s="159" t="s">
        <v>172</v>
      </c>
      <c r="D49" s="174"/>
      <c r="F49" s="447">
        <f>C42-G35</f>
        <v>0</v>
      </c>
    </row>
    <row r="50" spans="1:6" s="168" customFormat="1" ht="12">
      <c r="D50" s="174"/>
      <c r="F50" s="447">
        <f>C15-G23</f>
        <v>0</v>
      </c>
    </row>
  </sheetData>
  <mergeCells count="1">
    <mergeCell ref="A1:G1"/>
  </mergeCells>
  <phoneticPr fontId="38"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B1:J93"/>
  <sheetViews>
    <sheetView workbookViewId="0">
      <pane ySplit="3" topLeftCell="A4" activePane="bottomLeft" state="frozenSplit"/>
      <selection pane="bottomLeft" activeCell="C7" sqref="C7"/>
    </sheetView>
  </sheetViews>
  <sheetFormatPr defaultRowHeight="16.5"/>
  <cols>
    <col min="1" max="1" width="2.625" style="317" customWidth="1"/>
    <col min="2" max="3" width="39.625" style="317" customWidth="1"/>
    <col min="4" max="4" width="21.5" style="317" customWidth="1"/>
    <col min="5" max="5" width="19.625" style="317" hidden="1" customWidth="1"/>
    <col min="6" max="6" width="17.125" style="317" hidden="1" customWidth="1"/>
    <col min="7" max="7" width="15.125" style="317" hidden="1" customWidth="1"/>
    <col min="8" max="8" width="14" style="317" hidden="1" customWidth="1"/>
    <col min="9" max="16384" width="9" style="317"/>
  </cols>
  <sheetData>
    <row r="1" spans="2:7" ht="27" customHeight="1">
      <c r="B1" s="316" t="s">
        <v>588</v>
      </c>
      <c r="C1" s="316"/>
      <c r="D1" s="316"/>
    </row>
    <row r="2" spans="2:7" ht="63.75" customHeight="1" thickBot="1">
      <c r="B2" s="627"/>
      <c r="C2" s="627"/>
      <c r="D2" s="627"/>
    </row>
    <row r="3" spans="2:7" s="319" customFormat="1" ht="33.75" thickBot="1">
      <c r="B3" s="318" t="s">
        <v>589</v>
      </c>
      <c r="C3" s="318" t="s">
        <v>1127</v>
      </c>
      <c r="D3" s="318" t="s">
        <v>1126</v>
      </c>
      <c r="E3" s="318" t="s">
        <v>1025</v>
      </c>
      <c r="F3" s="318" t="s">
        <v>660</v>
      </c>
      <c r="G3" s="318" t="s">
        <v>661</v>
      </c>
    </row>
    <row r="4" spans="2:7" ht="15" customHeight="1">
      <c r="B4" s="320" t="s">
        <v>590</v>
      </c>
      <c r="C4" s="366">
        <f>资产负债表!D6</f>
        <v>20237456.920000002</v>
      </c>
      <c r="D4" s="366">
        <f>C4</f>
        <v>20237456.920000002</v>
      </c>
      <c r="E4" s="366"/>
      <c r="F4" s="366"/>
      <c r="G4" s="321"/>
    </row>
    <row r="5" spans="2:7" ht="15" customHeight="1">
      <c r="B5" s="322" t="s">
        <v>238</v>
      </c>
      <c r="C5" s="323"/>
      <c r="D5" s="323"/>
      <c r="E5" s="323"/>
      <c r="F5" s="323"/>
      <c r="G5" s="324"/>
    </row>
    <row r="6" spans="2:7" ht="15" customHeight="1">
      <c r="B6" s="325" t="s">
        <v>591</v>
      </c>
      <c r="C6" s="473">
        <f>现金流量表!C6</f>
        <v>7626065</v>
      </c>
      <c r="D6" s="473">
        <f>C6</f>
        <v>7626065</v>
      </c>
      <c r="E6" s="326">
        <v>495856.76</v>
      </c>
      <c r="F6" s="326">
        <v>495856.76</v>
      </c>
      <c r="G6" s="326">
        <f>SUM(G8:G13)</f>
        <v>495856.76</v>
      </c>
    </row>
    <row r="7" spans="2:7" ht="15" customHeight="1">
      <c r="B7" s="325" t="s">
        <v>592</v>
      </c>
      <c r="C7" s="473">
        <f>C6</f>
        <v>7626065</v>
      </c>
      <c r="D7" s="473">
        <f>C7</f>
        <v>7626065</v>
      </c>
      <c r="E7" s="326">
        <v>0</v>
      </c>
      <c r="F7" s="326"/>
      <c r="G7" s="324"/>
    </row>
    <row r="8" spans="2:7" ht="15" customHeight="1">
      <c r="B8" s="325" t="s">
        <v>593</v>
      </c>
      <c r="C8" s="473"/>
      <c r="D8" s="326">
        <f>C8+E8</f>
        <v>0</v>
      </c>
      <c r="E8" s="326">
        <v>0</v>
      </c>
      <c r="F8" s="326"/>
      <c r="G8" s="324"/>
    </row>
    <row r="9" spans="2:7" ht="15" customHeight="1">
      <c r="B9" s="325" t="s">
        <v>1109</v>
      </c>
      <c r="C9" s="326"/>
      <c r="D9" s="326">
        <f>C9+E9</f>
        <v>0</v>
      </c>
      <c r="E9" s="326">
        <v>0</v>
      </c>
      <c r="F9" s="326"/>
      <c r="G9" s="324"/>
    </row>
    <row r="10" spans="2:7" ht="15" customHeight="1">
      <c r="B10" s="325" t="s">
        <v>594</v>
      </c>
      <c r="C10" s="326"/>
      <c r="D10" s="326">
        <f>C10+E10</f>
        <v>0</v>
      </c>
      <c r="E10" s="326">
        <v>0</v>
      </c>
      <c r="F10" s="326"/>
      <c r="G10" s="324"/>
    </row>
    <row r="11" spans="2:7" ht="15" customHeight="1">
      <c r="B11" s="325" t="s">
        <v>595</v>
      </c>
      <c r="C11" s="326"/>
      <c r="D11" s="326">
        <f>C11+E11</f>
        <v>0</v>
      </c>
      <c r="E11" s="326">
        <v>0</v>
      </c>
      <c r="F11" s="326"/>
      <c r="G11" s="324"/>
    </row>
    <row r="12" spans="2:7" ht="15" customHeight="1">
      <c r="B12" s="325" t="s">
        <v>596</v>
      </c>
      <c r="C12" s="326"/>
      <c r="D12" s="326">
        <f>C12+E12</f>
        <v>0</v>
      </c>
      <c r="E12" s="326">
        <v>0</v>
      </c>
      <c r="F12" s="326"/>
      <c r="G12" s="324"/>
    </row>
    <row r="13" spans="2:7" ht="15" customHeight="1">
      <c r="B13" s="325" t="s">
        <v>597</v>
      </c>
      <c r="C13" s="326"/>
      <c r="D13" s="370"/>
      <c r="E13" s="326">
        <v>495856.76</v>
      </c>
      <c r="F13" s="370">
        <v>495856.76</v>
      </c>
      <c r="G13" s="324">
        <v>495856.76</v>
      </c>
    </row>
    <row r="14" spans="2:7" ht="15" customHeight="1">
      <c r="B14" s="325" t="s">
        <v>598</v>
      </c>
      <c r="C14" s="325"/>
      <c r="D14" s="370"/>
      <c r="E14" s="326">
        <v>0</v>
      </c>
      <c r="F14" s="370">
        <v>0</v>
      </c>
      <c r="G14" s="327"/>
    </row>
    <row r="15" spans="2:7" ht="15" customHeight="1">
      <c r="B15" s="328" t="s">
        <v>599</v>
      </c>
      <c r="C15" s="357">
        <f>现金流量表!C8</f>
        <v>60657.090000000004</v>
      </c>
      <c r="D15" s="370">
        <f>C15</f>
        <v>60657.090000000004</v>
      </c>
      <c r="E15" s="563">
        <f>1472341062.04-1408673498.53</f>
        <v>63667563.50999999</v>
      </c>
      <c r="F15" s="370">
        <v>1467872045.3399997</v>
      </c>
      <c r="G15" s="327">
        <v>1463624582.8099999</v>
      </c>
    </row>
    <row r="16" spans="2:7">
      <c r="B16" s="330" t="s">
        <v>600</v>
      </c>
      <c r="C16" s="475">
        <f>C6+C14+C15</f>
        <v>7686722.0899999999</v>
      </c>
      <c r="D16" s="475">
        <f>D6+D14+D15</f>
        <v>7686722.0899999999</v>
      </c>
      <c r="E16" s="564">
        <f>1472836918.8-1408673498.53</f>
        <v>64163420.269999981</v>
      </c>
      <c r="F16" s="476">
        <v>1468367902.0999997</v>
      </c>
      <c r="G16" s="477">
        <f>SUM(G13:G15)</f>
        <v>1464120439.5699999</v>
      </c>
    </row>
    <row r="17" spans="2:10" ht="15" customHeight="1">
      <c r="B17" s="328" t="s">
        <v>601</v>
      </c>
      <c r="C17" s="373">
        <f>现金流量表!C10</f>
        <v>4190301.37</v>
      </c>
      <c r="D17" s="373">
        <f>C17</f>
        <v>4190301.37</v>
      </c>
      <c r="E17" s="373">
        <v>1540742274.2</v>
      </c>
      <c r="F17" s="373">
        <v>1433900282.2600002</v>
      </c>
      <c r="G17" s="373">
        <f>SUM(G18:G24)</f>
        <v>1342912845.0900002</v>
      </c>
    </row>
    <row r="18" spans="2:10" ht="17.25" customHeight="1">
      <c r="B18" s="328" t="s">
        <v>602</v>
      </c>
      <c r="C18" s="329"/>
      <c r="D18" s="370"/>
      <c r="E18" s="326">
        <v>798086805</v>
      </c>
      <c r="F18" s="370">
        <v>798086805</v>
      </c>
      <c r="G18" s="332">
        <v>798086805</v>
      </c>
      <c r="I18" s="363"/>
    </row>
    <row r="19" spans="2:10" ht="14.25" customHeight="1">
      <c r="B19" s="328" t="s">
        <v>603</v>
      </c>
      <c r="C19" s="329"/>
      <c r="D19" s="370"/>
      <c r="E19" s="326">
        <v>54284386.579999998</v>
      </c>
      <c r="F19" s="370">
        <v>55595254.32</v>
      </c>
      <c r="G19" s="327">
        <v>51826964.32</v>
      </c>
    </row>
    <row r="20" spans="2:10" ht="15" customHeight="1">
      <c r="B20" s="328" t="s">
        <v>604</v>
      </c>
      <c r="C20" s="329"/>
      <c r="D20" s="370"/>
      <c r="E20" s="326">
        <v>20132632.68</v>
      </c>
      <c r="F20" s="370">
        <v>14008903.649999999</v>
      </c>
      <c r="G20" s="327"/>
      <c r="H20" s="568"/>
      <c r="I20" s="363"/>
    </row>
    <row r="21" spans="2:10" ht="15" customHeight="1">
      <c r="B21" s="328" t="s">
        <v>605</v>
      </c>
      <c r="C21" s="371"/>
      <c r="D21" s="370"/>
      <c r="E21" s="326">
        <v>646427905.47000003</v>
      </c>
      <c r="F21" s="370">
        <v>560426492.08000004</v>
      </c>
      <c r="G21" s="327">
        <v>489947884.73000002</v>
      </c>
      <c r="J21" s="363"/>
    </row>
    <row r="22" spans="2:10" ht="15" customHeight="1">
      <c r="B22" s="328" t="s">
        <v>606</v>
      </c>
      <c r="C22" s="329"/>
      <c r="D22" s="370"/>
      <c r="E22" s="326">
        <v>18090499.390000001</v>
      </c>
      <c r="F22" s="370">
        <v>2349699</v>
      </c>
      <c r="G22" s="327"/>
      <c r="I22" s="363"/>
    </row>
    <row r="23" spans="2:10" ht="15" customHeight="1">
      <c r="B23" s="328" t="s">
        <v>607</v>
      </c>
      <c r="C23" s="329"/>
      <c r="D23" s="370"/>
      <c r="E23" s="326">
        <v>0</v>
      </c>
      <c r="F23" s="370">
        <v>0</v>
      </c>
      <c r="G23" s="327"/>
      <c r="I23" s="363"/>
      <c r="J23" s="363"/>
    </row>
    <row r="24" spans="2:10" ht="15" customHeight="1">
      <c r="B24" s="328" t="s">
        <v>608</v>
      </c>
      <c r="C24" s="372"/>
      <c r="D24" s="370"/>
      <c r="E24" s="326">
        <v>3720045.0799999847</v>
      </c>
      <c r="F24" s="370">
        <v>3433128.2099999846</v>
      </c>
      <c r="G24" s="327">
        <v>3051191.0399999847</v>
      </c>
    </row>
    <row r="25" spans="2:10" ht="16.5" customHeight="1">
      <c r="B25" s="328" t="s">
        <v>609</v>
      </c>
      <c r="C25" s="357">
        <f>现金流量表!C11</f>
        <v>544603.63</v>
      </c>
      <c r="D25" s="370">
        <f>C25</f>
        <v>544603.63</v>
      </c>
      <c r="E25" s="473">
        <v>60351778.810000002</v>
      </c>
      <c r="F25" s="370">
        <v>43836519.770000003</v>
      </c>
      <c r="G25" s="327">
        <v>29693675.550000001</v>
      </c>
    </row>
    <row r="26" spans="2:10" ht="15" customHeight="1">
      <c r="B26" s="333" t="s">
        <v>610</v>
      </c>
      <c r="C26" s="373">
        <f>现金流量表!C12</f>
        <v>2616135.5299999998</v>
      </c>
      <c r="D26" s="373">
        <f>SUM(D27:D29)</f>
        <v>2616135.5299999998</v>
      </c>
      <c r="E26" s="373">
        <v>13405601.84</v>
      </c>
      <c r="F26" s="373">
        <v>9524087.6600000001</v>
      </c>
      <c r="G26" s="373">
        <v>4170730.34</v>
      </c>
    </row>
    <row r="27" spans="2:10" ht="15" customHeight="1">
      <c r="B27" s="333" t="s">
        <v>611</v>
      </c>
      <c r="C27" s="600">
        <v>352129.57</v>
      </c>
      <c r="D27" s="370">
        <f>C27</f>
        <v>352129.57</v>
      </c>
      <c r="E27" s="326">
        <v>0</v>
      </c>
      <c r="F27" s="370">
        <v>0</v>
      </c>
      <c r="G27" s="327"/>
    </row>
    <row r="28" spans="2:10" ht="15" customHeight="1">
      <c r="B28" s="333" t="s">
        <v>612</v>
      </c>
      <c r="C28" s="334"/>
      <c r="D28" s="370"/>
      <c r="E28" s="326">
        <v>0</v>
      </c>
      <c r="F28" s="370">
        <v>0</v>
      </c>
      <c r="G28" s="327"/>
    </row>
    <row r="29" spans="2:10" ht="15" customHeight="1">
      <c r="B29" s="333" t="s">
        <v>613</v>
      </c>
      <c r="C29" s="359">
        <f>现金流量表!C12-C27</f>
        <v>2264005.96</v>
      </c>
      <c r="D29" s="370">
        <f>C29</f>
        <v>2264005.96</v>
      </c>
      <c r="E29" s="326">
        <v>13405601.84</v>
      </c>
      <c r="F29" s="370">
        <v>9524087.6600000001</v>
      </c>
      <c r="G29" s="335">
        <v>4170730.34</v>
      </c>
    </row>
    <row r="30" spans="2:10" ht="15" customHeight="1">
      <c r="B30" s="333" t="s">
        <v>614</v>
      </c>
      <c r="C30" s="373">
        <f>现金流量表!C13</f>
        <v>12940445</v>
      </c>
      <c r="D30" s="373" t="e">
        <f>SUM(D31:D33)</f>
        <v>#REF!</v>
      </c>
      <c r="E30" s="373">
        <f>SUM(E31:E33)</f>
        <v>105897282.86000027</v>
      </c>
      <c r="F30" s="373">
        <v>2330634796.46</v>
      </c>
      <c r="G30" s="374">
        <f>SUM(G31:G33)</f>
        <v>2321926791.1200004</v>
      </c>
    </row>
    <row r="31" spans="2:10" ht="15" customHeight="1">
      <c r="B31" s="328" t="s">
        <v>615</v>
      </c>
      <c r="C31" s="337" t="e">
        <f>SUM(管理费用明细!D19:D112)-管理费用明细!D58</f>
        <v>#REF!</v>
      </c>
      <c r="D31" s="370" t="e">
        <f>C31</f>
        <v>#REF!</v>
      </c>
      <c r="E31" s="370">
        <v>26958364.170000002</v>
      </c>
      <c r="F31" s="370">
        <v>25520738.150000002</v>
      </c>
      <c r="G31" s="369">
        <v>24683969.050000001</v>
      </c>
    </row>
    <row r="32" spans="2:10" ht="15" customHeight="1">
      <c r="B32" s="336" t="s">
        <v>616</v>
      </c>
      <c r="C32" s="337">
        <f>SUM(销售费用明细!D19:D104)-销售费用明细!D35-销售费用明细!D58</f>
        <v>0</v>
      </c>
      <c r="D32" s="370">
        <f>C32</f>
        <v>0</v>
      </c>
      <c r="E32" s="326">
        <v>30167699.43</v>
      </c>
      <c r="F32" s="370">
        <v>29970548.43</v>
      </c>
      <c r="G32" s="332">
        <v>30129802.289999999</v>
      </c>
    </row>
    <row r="33" spans="2:7" ht="15" customHeight="1">
      <c r="B33" s="336" t="s">
        <v>617</v>
      </c>
      <c r="C33" s="361" t="e">
        <f>C30-C31-C32</f>
        <v>#REF!</v>
      </c>
      <c r="D33" s="370" t="e">
        <f>C33</f>
        <v>#REF!</v>
      </c>
      <c r="E33" s="563">
        <f>2280147072.59-2254039798.62+22663945.29</f>
        <v>48771219.260000266</v>
      </c>
      <c r="F33" s="370">
        <v>2275143509.8800001</v>
      </c>
      <c r="G33" s="365">
        <v>2267113019.7800002</v>
      </c>
    </row>
    <row r="34" spans="2:7" ht="15" customHeight="1">
      <c r="B34" s="338" t="s">
        <v>618</v>
      </c>
      <c r="C34" s="474">
        <f>C17+C25+C26+C30</f>
        <v>20291485.530000001</v>
      </c>
      <c r="D34" s="475">
        <f>C34</f>
        <v>20291485.530000001</v>
      </c>
      <c r="E34" s="569">
        <f>E17+E25+E26+E30</f>
        <v>1720396937.7100003</v>
      </c>
      <c r="F34" s="476">
        <v>3817895686.1500001</v>
      </c>
      <c r="G34" s="477">
        <f>SUM(G17+G25+G26+G30)</f>
        <v>3698704042.1000004</v>
      </c>
    </row>
    <row r="35" spans="2:7" ht="15" customHeight="1">
      <c r="B35" s="339" t="s">
        <v>619</v>
      </c>
      <c r="C35" s="474">
        <f>C16-C34</f>
        <v>-12604763.440000001</v>
      </c>
      <c r="D35" s="475">
        <f>D16-D34</f>
        <v>-12604763.440000001</v>
      </c>
      <c r="E35" s="475">
        <f>E16-E34</f>
        <v>-1656233517.4400003</v>
      </c>
      <c r="F35" s="476">
        <v>-2349527784.0500002</v>
      </c>
      <c r="G35" s="477">
        <f>G16-G34</f>
        <v>-2234583602.5300007</v>
      </c>
    </row>
    <row r="36" spans="2:7" ht="15" customHeight="1">
      <c r="B36" s="340" t="s">
        <v>256</v>
      </c>
      <c r="C36" s="341"/>
      <c r="D36" s="326">
        <f t="shared" ref="D36:D42" si="0">C36+E36</f>
        <v>0</v>
      </c>
      <c r="E36" s="536">
        <v>0</v>
      </c>
      <c r="F36" s="341"/>
      <c r="G36" s="332"/>
    </row>
    <row r="37" spans="2:7" ht="15" customHeight="1">
      <c r="B37" s="342" t="s">
        <v>620</v>
      </c>
      <c r="C37" s="343"/>
      <c r="D37" s="326">
        <f t="shared" si="0"/>
        <v>0</v>
      </c>
      <c r="E37" s="536">
        <v>0</v>
      </c>
      <c r="F37" s="343"/>
      <c r="G37" s="332"/>
    </row>
    <row r="38" spans="2:7" ht="15" customHeight="1">
      <c r="B38" s="344" t="s">
        <v>621</v>
      </c>
      <c r="C38" s="344"/>
      <c r="D38" s="326">
        <f t="shared" si="0"/>
        <v>0</v>
      </c>
      <c r="E38" s="326">
        <v>0</v>
      </c>
      <c r="F38" s="344"/>
      <c r="G38" s="332"/>
    </row>
    <row r="39" spans="2:7" ht="15" customHeight="1">
      <c r="B39" s="344" t="s">
        <v>622</v>
      </c>
      <c r="C39" s="344"/>
      <c r="D39" s="326">
        <f t="shared" si="0"/>
        <v>0</v>
      </c>
      <c r="E39" s="326">
        <v>0</v>
      </c>
      <c r="F39" s="344"/>
      <c r="G39" s="332"/>
    </row>
    <row r="40" spans="2:7" ht="15" customHeight="1">
      <c r="B40" s="344" t="s">
        <v>623</v>
      </c>
      <c r="C40" s="344"/>
      <c r="D40" s="326">
        <f t="shared" si="0"/>
        <v>0</v>
      </c>
      <c r="E40" s="326">
        <v>0</v>
      </c>
      <c r="F40" s="344"/>
      <c r="G40" s="332"/>
    </row>
    <row r="41" spans="2:7" ht="15" customHeight="1">
      <c r="B41" s="344" t="s">
        <v>624</v>
      </c>
      <c r="C41" s="344"/>
      <c r="D41" s="326">
        <f t="shared" si="0"/>
        <v>0</v>
      </c>
      <c r="E41" s="326">
        <v>0</v>
      </c>
      <c r="F41" s="344"/>
      <c r="G41" s="332"/>
    </row>
    <row r="42" spans="2:7" ht="15" customHeight="1">
      <c r="B42" s="332" t="s">
        <v>600</v>
      </c>
      <c r="C42" s="474"/>
      <c r="D42" s="475">
        <f t="shared" si="0"/>
        <v>0</v>
      </c>
      <c r="E42" s="475">
        <v>0</v>
      </c>
      <c r="F42" s="476"/>
      <c r="G42" s="477"/>
    </row>
    <row r="43" spans="2:7" ht="15" customHeight="1">
      <c r="B43" s="344" t="s">
        <v>625</v>
      </c>
      <c r="C43" s="373">
        <f>现金流量表!C23</f>
        <v>0</v>
      </c>
      <c r="D43" s="373"/>
      <c r="E43" s="373">
        <v>3035550.05</v>
      </c>
      <c r="F43" s="373">
        <v>2884312.55</v>
      </c>
      <c r="G43" s="374">
        <f>SUM(G44:G45)</f>
        <v>2773117.55</v>
      </c>
    </row>
    <row r="44" spans="2:7" ht="15" customHeight="1">
      <c r="B44" s="325" t="s">
        <v>626</v>
      </c>
      <c r="C44" s="364">
        <f>C43</f>
        <v>0</v>
      </c>
      <c r="D44" s="370">
        <f>C43</f>
        <v>0</v>
      </c>
      <c r="E44" s="326">
        <v>2805372.05</v>
      </c>
      <c r="F44" s="362">
        <v>2759134.55</v>
      </c>
      <c r="G44" s="332">
        <v>2677339.5499999998</v>
      </c>
    </row>
    <row r="45" spans="2:7" ht="15" customHeight="1">
      <c r="B45" s="325" t="s">
        <v>627</v>
      </c>
      <c r="C45" s="364"/>
      <c r="D45" s="370"/>
      <c r="E45" s="326">
        <v>230178</v>
      </c>
      <c r="F45" s="362">
        <v>125178</v>
      </c>
      <c r="G45" s="332">
        <v>95778</v>
      </c>
    </row>
    <row r="46" spans="2:7" ht="15" customHeight="1">
      <c r="B46" s="344" t="s">
        <v>613</v>
      </c>
      <c r="C46" s="344"/>
      <c r="D46" s="370"/>
      <c r="E46" s="326">
        <v>0</v>
      </c>
      <c r="F46" s="344"/>
      <c r="G46" s="332"/>
    </row>
    <row r="47" spans="2:7" ht="15" customHeight="1">
      <c r="B47" s="344" t="s">
        <v>628</v>
      </c>
      <c r="C47" s="344"/>
      <c r="D47" s="370"/>
      <c r="E47" s="326">
        <v>0</v>
      </c>
      <c r="F47" s="344"/>
      <c r="G47" s="332"/>
    </row>
    <row r="48" spans="2:7" ht="15" customHeight="1">
      <c r="B48" s="345" t="s">
        <v>629</v>
      </c>
      <c r="C48" s="345"/>
      <c r="D48" s="370"/>
      <c r="E48" s="326">
        <v>0</v>
      </c>
      <c r="F48" s="345"/>
      <c r="G48" s="332"/>
    </row>
    <row r="49" spans="2:8" ht="15" customHeight="1">
      <c r="B49" s="344" t="s">
        <v>630</v>
      </c>
      <c r="C49" s="344"/>
      <c r="D49" s="370"/>
      <c r="E49" s="326">
        <v>0</v>
      </c>
      <c r="F49" s="344"/>
      <c r="G49" s="332"/>
    </row>
    <row r="50" spans="2:8" ht="15" customHeight="1">
      <c r="B50" s="332" t="s">
        <v>618</v>
      </c>
      <c r="C50" s="474">
        <f>C43</f>
        <v>0</v>
      </c>
      <c r="D50" s="475"/>
      <c r="E50" s="475">
        <v>3035550.05</v>
      </c>
      <c r="F50" s="476">
        <v>2884312.55</v>
      </c>
      <c r="G50" s="477">
        <f>G43</f>
        <v>2773117.55</v>
      </c>
    </row>
    <row r="51" spans="2:8" ht="15" customHeight="1">
      <c r="B51" s="346" t="s">
        <v>631</v>
      </c>
      <c r="C51" s="474">
        <f>C42-C50</f>
        <v>0</v>
      </c>
      <c r="D51" s="475">
        <f>D42-D50</f>
        <v>0</v>
      </c>
      <c r="E51" s="475">
        <v>-3035550.05</v>
      </c>
      <c r="F51" s="476">
        <v>-2884312.55</v>
      </c>
      <c r="G51" s="477">
        <f>G42-G50</f>
        <v>-2773117.55</v>
      </c>
    </row>
    <row r="52" spans="2:8" ht="15" customHeight="1">
      <c r="B52" s="322" t="s">
        <v>279</v>
      </c>
      <c r="C52" s="322"/>
      <c r="D52" s="370"/>
      <c r="E52" s="326">
        <v>0</v>
      </c>
      <c r="F52" s="322"/>
      <c r="G52" s="332"/>
    </row>
    <row r="53" spans="2:8" ht="15" customHeight="1">
      <c r="B53" s="344" t="s">
        <v>632</v>
      </c>
      <c r="C53" s="344"/>
      <c r="D53" s="370"/>
      <c r="E53" s="326">
        <v>520000000</v>
      </c>
      <c r="F53" s="362">
        <v>520000000</v>
      </c>
      <c r="G53" s="332">
        <v>520000000</v>
      </c>
    </row>
    <row r="54" spans="2:8" ht="15" customHeight="1">
      <c r="B54" s="344" t="s">
        <v>633</v>
      </c>
      <c r="C54" s="344"/>
      <c r="D54" s="370"/>
      <c r="E54" s="326">
        <v>0</v>
      </c>
      <c r="F54" s="362">
        <v>0</v>
      </c>
      <c r="G54" s="332"/>
    </row>
    <row r="55" spans="2:8" ht="15" customHeight="1">
      <c r="B55" s="344" t="s">
        <v>634</v>
      </c>
      <c r="C55" s="373">
        <f>现金流量表!C32</f>
        <v>2747931.44</v>
      </c>
      <c r="D55" s="373">
        <f>C55</f>
        <v>2747931.44</v>
      </c>
      <c r="E55" s="373">
        <f>E57+E58+E56</f>
        <v>3931873400</v>
      </c>
      <c r="F55" s="373">
        <v>2745435500</v>
      </c>
      <c r="G55" s="374">
        <f>SUM(G56:G58)</f>
        <v>1900000000</v>
      </c>
    </row>
    <row r="56" spans="2:8" ht="15" customHeight="1">
      <c r="B56" s="325" t="s">
        <v>635</v>
      </c>
      <c r="C56" s="566"/>
      <c r="D56" s="370"/>
      <c r="E56" s="326">
        <v>1900000000</v>
      </c>
      <c r="F56" s="362">
        <v>1900000000</v>
      </c>
      <c r="G56" s="365">
        <v>1900000000</v>
      </c>
    </row>
    <row r="57" spans="2:8" ht="15" customHeight="1">
      <c r="B57" s="325" t="s">
        <v>636</v>
      </c>
      <c r="C57" s="594">
        <v>2396341.62</v>
      </c>
      <c r="D57" s="370">
        <f>C57</f>
        <v>2396341.62</v>
      </c>
      <c r="E57" s="326">
        <f>2762845400-730972000</f>
        <v>2031873400</v>
      </c>
      <c r="F57" s="362">
        <v>845435500</v>
      </c>
      <c r="G57" s="332"/>
    </row>
    <row r="58" spans="2:8" ht="15" customHeight="1">
      <c r="B58" s="325" t="s">
        <v>637</v>
      </c>
      <c r="C58" s="593">
        <f>C55-C57</f>
        <v>351589.81999999983</v>
      </c>
      <c r="D58" s="370">
        <f>C58</f>
        <v>351589.81999999983</v>
      </c>
      <c r="E58" s="326">
        <v>0</v>
      </c>
      <c r="F58" s="362">
        <v>0</v>
      </c>
      <c r="G58" s="332"/>
    </row>
    <row r="59" spans="2:8" ht="15" customHeight="1">
      <c r="B59" s="344" t="s">
        <v>638</v>
      </c>
      <c r="C59" s="362"/>
      <c r="D59" s="370"/>
      <c r="E59" s="326">
        <f>2364280000-206491.84</f>
        <v>2364073508.1599998</v>
      </c>
      <c r="F59" s="362">
        <v>2364280000</v>
      </c>
      <c r="G59" s="365">
        <v>2364280000</v>
      </c>
    </row>
    <row r="60" spans="2:8" ht="15" customHeight="1">
      <c r="B60" s="332" t="s">
        <v>600</v>
      </c>
      <c r="C60" s="474">
        <f>C55+C59+C53</f>
        <v>2747931.44</v>
      </c>
      <c r="D60" s="475">
        <f>C60</f>
        <v>2747931.44</v>
      </c>
      <c r="E60" s="474">
        <f>E55+E59+E53</f>
        <v>6815946908.1599998</v>
      </c>
      <c r="F60" s="476">
        <v>5629715500</v>
      </c>
      <c r="G60" s="477">
        <f>G53+G55+G59</f>
        <v>4784280000</v>
      </c>
    </row>
    <row r="61" spans="2:8" ht="15" customHeight="1">
      <c r="B61" s="344" t="s">
        <v>639</v>
      </c>
      <c r="C61" s="373">
        <f>SUM(C62:C63)</f>
        <v>0</v>
      </c>
      <c r="D61" s="373">
        <f>C61</f>
        <v>0</v>
      </c>
      <c r="E61" s="373">
        <f>SUM(E62:E63)</f>
        <v>3202705700</v>
      </c>
      <c r="F61" s="373">
        <v>1487705700</v>
      </c>
      <c r="G61" s="374">
        <f>SUM(G62:G64)</f>
        <v>647705700</v>
      </c>
      <c r="H61" s="363"/>
    </row>
    <row r="62" spans="2:8" ht="15" customHeight="1">
      <c r="B62" s="325" t="s">
        <v>640</v>
      </c>
      <c r="C62" s="364">
        <f>现金流量表!C35</f>
        <v>0</v>
      </c>
      <c r="D62" s="370"/>
      <c r="E62" s="473">
        <v>3005000000</v>
      </c>
      <c r="F62" s="365">
        <v>1290000000</v>
      </c>
      <c r="G62" s="365">
        <v>450000000</v>
      </c>
    </row>
    <row r="63" spans="2:8" ht="15" customHeight="1">
      <c r="B63" s="325" t="s">
        <v>641</v>
      </c>
      <c r="C63" s="570"/>
      <c r="D63" s="370"/>
      <c r="E63" s="326">
        <v>197705700</v>
      </c>
      <c r="F63" s="365">
        <v>197705700</v>
      </c>
      <c r="G63" s="365">
        <v>197705700</v>
      </c>
    </row>
    <row r="64" spans="2:8" ht="15" customHeight="1">
      <c r="B64" s="344" t="s">
        <v>642</v>
      </c>
      <c r="C64" s="344"/>
      <c r="D64" s="370"/>
      <c r="E64" s="326">
        <v>0</v>
      </c>
      <c r="F64" s="365">
        <v>0</v>
      </c>
      <c r="G64" s="365">
        <v>0</v>
      </c>
    </row>
    <row r="65" spans="2:7" ht="15" customHeight="1">
      <c r="B65" s="344" t="s">
        <v>643</v>
      </c>
      <c r="C65" s="373">
        <f>现金流量表!C36</f>
        <v>0</v>
      </c>
      <c r="D65" s="567">
        <f>C65</f>
        <v>0</v>
      </c>
      <c r="E65" s="373">
        <f>450907494.98+91523862.96</f>
        <v>542431357.94000006</v>
      </c>
      <c r="F65" s="373">
        <v>346315582.95999998</v>
      </c>
      <c r="G65" s="374">
        <f>G66</f>
        <v>205104858.16</v>
      </c>
    </row>
    <row r="66" spans="2:7">
      <c r="B66" s="333" t="s">
        <v>644</v>
      </c>
      <c r="C66" s="359">
        <f>C65</f>
        <v>0</v>
      </c>
      <c r="D66" s="370"/>
      <c r="E66" s="326">
        <f>450907494.98+91523862.96</f>
        <v>542431357.94000006</v>
      </c>
      <c r="F66" s="365">
        <v>346315582.95999998</v>
      </c>
      <c r="G66" s="365">
        <f>SUM(G67:G68)</f>
        <v>205104858.16</v>
      </c>
    </row>
    <row r="67" spans="2:7">
      <c r="B67" s="330" t="s">
        <v>645</v>
      </c>
      <c r="C67" s="331"/>
      <c r="D67" s="370"/>
      <c r="E67" s="326">
        <v>921523.33</v>
      </c>
      <c r="F67" s="365">
        <v>921523.33</v>
      </c>
      <c r="G67" s="365">
        <v>921523.33</v>
      </c>
    </row>
    <row r="68" spans="2:7">
      <c r="B68" s="330" t="s">
        <v>646</v>
      </c>
      <c r="C68" s="358">
        <f>C65</f>
        <v>0</v>
      </c>
      <c r="D68" s="370"/>
      <c r="E68" s="326">
        <f>449985971.65+91523862.96</f>
        <v>541509834.61000001</v>
      </c>
      <c r="F68" s="365">
        <v>345394059.63</v>
      </c>
      <c r="G68" s="365">
        <v>204183334.82999998</v>
      </c>
    </row>
    <row r="69" spans="2:7" ht="15" customHeight="1">
      <c r="B69" s="344" t="s">
        <v>647</v>
      </c>
      <c r="C69" s="344"/>
      <c r="D69" s="370"/>
      <c r="E69" s="326">
        <v>0</v>
      </c>
      <c r="F69" s="365">
        <v>0</v>
      </c>
      <c r="G69" s="365">
        <v>0</v>
      </c>
    </row>
    <row r="70" spans="2:7" ht="15" customHeight="1">
      <c r="B70" s="344" t="s">
        <v>648</v>
      </c>
      <c r="C70" s="373">
        <f>现金流量表!C38</f>
        <v>0</v>
      </c>
      <c r="D70" s="373">
        <f>C70</f>
        <v>0</v>
      </c>
      <c r="E70" s="373">
        <f>1403146611.11</f>
        <v>1403146611.1099999</v>
      </c>
      <c r="F70" s="373">
        <v>1403146611.1100001</v>
      </c>
      <c r="G70" s="374">
        <v>1403146611.1100001</v>
      </c>
    </row>
    <row r="71" spans="2:7" ht="15" customHeight="1">
      <c r="B71" s="344" t="s">
        <v>649</v>
      </c>
      <c r="C71" s="344"/>
      <c r="D71" s="326"/>
      <c r="E71" s="326">
        <v>0</v>
      </c>
      <c r="F71" s="365">
        <v>0</v>
      </c>
      <c r="G71" s="365">
        <v>0</v>
      </c>
    </row>
    <row r="72" spans="2:7" ht="15" customHeight="1">
      <c r="B72" s="332" t="s">
        <v>650</v>
      </c>
      <c r="C72" s="474">
        <f>C61+C65+C70</f>
        <v>0</v>
      </c>
      <c r="D72" s="475"/>
      <c r="E72" s="474">
        <f>E61+E65+E70</f>
        <v>5148283669.0500002</v>
      </c>
      <c r="F72" s="476">
        <v>3237167894.0700002</v>
      </c>
      <c r="G72" s="477">
        <f>G61+G65+G70</f>
        <v>2255957169.27</v>
      </c>
    </row>
    <row r="73" spans="2:7" ht="15" customHeight="1">
      <c r="B73" s="344" t="s">
        <v>651</v>
      </c>
      <c r="C73" s="474">
        <f>C60-C72</f>
        <v>2747931.44</v>
      </c>
      <c r="D73" s="475">
        <f>D60-D72</f>
        <v>2747931.44</v>
      </c>
      <c r="E73" s="474">
        <f>E60-E72</f>
        <v>1667663239.1099997</v>
      </c>
      <c r="F73" s="476">
        <v>2392547605.9299998</v>
      </c>
      <c r="G73" s="477">
        <f>G60-G72</f>
        <v>2528322830.73</v>
      </c>
    </row>
    <row r="74" spans="2:7" ht="17.25" thickBot="1">
      <c r="B74" s="347" t="s">
        <v>652</v>
      </c>
      <c r="C74" s="367">
        <f>C4+C35+C51+C73</f>
        <v>10380624.92</v>
      </c>
      <c r="D74" s="367">
        <f>D4+D35+D51+D73</f>
        <v>10380624.92</v>
      </c>
      <c r="E74" s="367">
        <f>E4+E35+E51+E73</f>
        <v>8394171.6199994087</v>
      </c>
      <c r="F74" s="367">
        <v>40135509.329999447</v>
      </c>
      <c r="G74" s="367">
        <f>G4+G35+G51+G73</f>
        <v>290966110.64999914</v>
      </c>
    </row>
    <row r="75" spans="2:7" hidden="1">
      <c r="B75" s="349"/>
      <c r="C75" s="349"/>
      <c r="D75" s="349"/>
      <c r="E75" s="349"/>
      <c r="F75" s="349"/>
      <c r="G75" s="350">
        <f>G14-(SUM(G17:G17,G19:G23,G25))</f>
        <v>-1914381369.6900001</v>
      </c>
    </row>
    <row r="76" spans="2:7" hidden="1">
      <c r="B76" s="349"/>
      <c r="C76" s="349"/>
      <c r="D76" s="349"/>
      <c r="E76" s="349"/>
      <c r="F76" s="349"/>
      <c r="G76" s="350" t="e">
        <f>#REF!</f>
        <v>#REF!</v>
      </c>
    </row>
    <row r="77" spans="2:7" ht="17.25" thickBot="1">
      <c r="B77" s="351" t="s">
        <v>653</v>
      </c>
      <c r="C77" s="352"/>
      <c r="D77" s="352">
        <f>C77</f>
        <v>0</v>
      </c>
      <c r="E77" s="537">
        <v>4560000</v>
      </c>
      <c r="F77" s="352">
        <v>8000000</v>
      </c>
      <c r="G77" s="348">
        <f>8000000</f>
        <v>8000000</v>
      </c>
    </row>
    <row r="78" spans="2:7">
      <c r="B78" s="353" t="s">
        <v>654</v>
      </c>
      <c r="C78" s="368">
        <f>C74-C77</f>
        <v>10380624.92</v>
      </c>
      <c r="D78" s="368">
        <f>D74-D77</f>
        <v>10380624.92</v>
      </c>
      <c r="E78" s="368">
        <f>E74-E77</f>
        <v>3834171.6199994087</v>
      </c>
      <c r="F78" s="368">
        <v>32135509.329999447</v>
      </c>
      <c r="G78" s="368">
        <f>G74-G77</f>
        <v>282966110.64999914</v>
      </c>
    </row>
    <row r="80" spans="2:7">
      <c r="C80" s="363">
        <f>C74-资产负债表!C6</f>
        <v>0</v>
      </c>
      <c r="D80" s="363"/>
    </row>
    <row r="81" spans="3:4">
      <c r="C81" s="363"/>
      <c r="D81" s="363"/>
    </row>
    <row r="84" spans="3:4">
      <c r="D84" s="565"/>
    </row>
    <row r="85" spans="3:4">
      <c r="D85" s="363"/>
    </row>
    <row r="87" spans="3:4">
      <c r="D87" s="565"/>
    </row>
    <row r="88" spans="3:4">
      <c r="D88" s="565"/>
    </row>
    <row r="92" spans="3:4">
      <c r="D92" s="363"/>
    </row>
    <row r="93" spans="3:4">
      <c r="D93" s="565"/>
    </row>
  </sheetData>
  <mergeCells count="1">
    <mergeCell ref="B2:D2"/>
  </mergeCells>
  <phoneticPr fontId="38"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43"/>
  <sheetViews>
    <sheetView topLeftCell="B1" workbookViewId="0">
      <selection activeCell="G7" sqref="G7"/>
    </sheetView>
  </sheetViews>
  <sheetFormatPr defaultColWidth="9" defaultRowHeight="14.25"/>
  <cols>
    <col min="1" max="1" width="37.625" style="144" customWidth="1"/>
    <col min="2" max="2" width="3.5" style="145" customWidth="1"/>
    <col min="3" max="3" width="18.25" style="144" customWidth="1"/>
    <col min="4" max="4" width="15.875" style="144" customWidth="1"/>
    <col min="5" max="6" width="16.125" style="144" customWidth="1"/>
    <col min="7" max="7" width="18" style="144" customWidth="1"/>
    <col min="8" max="8" width="13.875" style="144" customWidth="1"/>
    <col min="9" max="9" width="17.25" style="144" customWidth="1"/>
    <col min="10" max="10" width="19" style="144" customWidth="1"/>
    <col min="11" max="11" width="9" style="144"/>
    <col min="12" max="12" width="16.125" style="144" bestFit="1" customWidth="1"/>
    <col min="13" max="16384" width="9" style="144"/>
  </cols>
  <sheetData>
    <row r="1" spans="1:10" s="139" customFormat="1" ht="22.5">
      <c r="A1" s="628" t="s">
        <v>14</v>
      </c>
      <c r="B1" s="628"/>
      <c r="C1" s="628"/>
      <c r="D1" s="628"/>
      <c r="E1" s="628"/>
      <c r="F1" s="628"/>
      <c r="G1" s="628"/>
      <c r="H1" s="628"/>
      <c r="I1" s="628"/>
      <c r="J1" s="628"/>
    </row>
    <row r="2" spans="1:10" s="140" customFormat="1" ht="15" customHeight="1">
      <c r="B2" s="146"/>
      <c r="J2" s="164" t="s">
        <v>297</v>
      </c>
    </row>
    <row r="3" spans="1:10" s="141" customFormat="1" ht="15" customHeight="1">
      <c r="A3" s="147">
        <f>资产负债表!A3</f>
        <v>0</v>
      </c>
      <c r="B3" s="142"/>
      <c r="C3" s="140"/>
      <c r="D3" s="140"/>
      <c r="E3" s="148">
        <f>资产负债表!C3</f>
        <v>44530</v>
      </c>
      <c r="J3" s="164" t="s">
        <v>298</v>
      </c>
    </row>
    <row r="4" spans="1:10" s="141" customFormat="1" ht="15" customHeight="1">
      <c r="A4" s="632" t="s">
        <v>235</v>
      </c>
      <c r="B4" s="634" t="s">
        <v>299</v>
      </c>
      <c r="C4" s="629" t="s">
        <v>236</v>
      </c>
      <c r="D4" s="629"/>
      <c r="E4" s="629"/>
      <c r="F4" s="629"/>
      <c r="G4" s="629"/>
      <c r="H4" s="629"/>
      <c r="I4" s="629"/>
      <c r="J4" s="630"/>
    </row>
    <row r="5" spans="1:10" s="142" customFormat="1" ht="15" customHeight="1">
      <c r="A5" s="633"/>
      <c r="B5" s="635"/>
      <c r="C5" s="631" t="s">
        <v>300</v>
      </c>
      <c r="D5" s="631"/>
      <c r="E5" s="631"/>
      <c r="F5" s="631"/>
      <c r="G5" s="631"/>
      <c r="H5" s="631"/>
      <c r="I5" s="631" t="s">
        <v>301</v>
      </c>
      <c r="J5" s="636" t="s">
        <v>162</v>
      </c>
    </row>
    <row r="6" spans="1:10" s="142" customFormat="1" ht="15" customHeight="1">
      <c r="A6" s="633"/>
      <c r="B6" s="635"/>
      <c r="C6" s="149" t="s">
        <v>302</v>
      </c>
      <c r="D6" s="149" t="s">
        <v>149</v>
      </c>
      <c r="E6" s="149" t="s">
        <v>153</v>
      </c>
      <c r="F6" s="149" t="s">
        <v>303</v>
      </c>
      <c r="G6" s="149" t="s">
        <v>157</v>
      </c>
      <c r="H6" s="149" t="s">
        <v>202</v>
      </c>
      <c r="I6" s="631"/>
      <c r="J6" s="636"/>
    </row>
    <row r="7" spans="1:10" s="141" customFormat="1" ht="15" customHeight="1">
      <c r="A7" s="150" t="s">
        <v>304</v>
      </c>
      <c r="B7" s="151">
        <v>1</v>
      </c>
      <c r="C7" s="152">
        <f>资产负债表!H38</f>
        <v>0</v>
      </c>
      <c r="D7" s="152"/>
      <c r="E7" s="152"/>
      <c r="F7" s="152"/>
      <c r="G7" s="152">
        <f>资产负债表!H51</f>
        <v>-271426.94</v>
      </c>
      <c r="H7" s="152"/>
      <c r="I7" s="152">
        <f>资产负债表!H55</f>
        <v>0</v>
      </c>
      <c r="J7" s="165">
        <f>SUM(C7:I7)</f>
        <v>-271426.94</v>
      </c>
    </row>
    <row r="8" spans="1:10" s="141" customFormat="1" ht="15" customHeight="1">
      <c r="A8" s="153" t="s">
        <v>305</v>
      </c>
      <c r="B8" s="151">
        <v>2</v>
      </c>
      <c r="C8" s="152"/>
      <c r="D8" s="152"/>
      <c r="E8" s="152"/>
      <c r="F8" s="152"/>
      <c r="G8" s="152"/>
      <c r="H8" s="152"/>
      <c r="I8" s="152"/>
      <c r="J8" s="165">
        <f t="shared" ref="J8:J38" si="0">SUM(C8:I8)</f>
        <v>0</v>
      </c>
    </row>
    <row r="9" spans="1:10" s="141" customFormat="1" ht="15" customHeight="1">
      <c r="A9" s="153" t="s">
        <v>306</v>
      </c>
      <c r="B9" s="151">
        <v>3</v>
      </c>
      <c r="C9" s="152"/>
      <c r="D9" s="152"/>
      <c r="E9" s="152"/>
      <c r="F9" s="152"/>
      <c r="G9" s="152"/>
      <c r="H9" s="152"/>
      <c r="I9" s="152"/>
      <c r="J9" s="165">
        <f t="shared" si="0"/>
        <v>0</v>
      </c>
    </row>
    <row r="10" spans="1:10" s="141" customFormat="1" ht="15" customHeight="1">
      <c r="A10" s="150" t="s">
        <v>307</v>
      </c>
      <c r="B10" s="151">
        <v>4</v>
      </c>
      <c r="C10" s="154">
        <f>C7+C8+C9</f>
        <v>0</v>
      </c>
      <c r="D10" s="154">
        <f t="shared" ref="D10:I10" si="1">D7+D8+D9</f>
        <v>0</v>
      </c>
      <c r="E10" s="154">
        <f t="shared" si="1"/>
        <v>0</v>
      </c>
      <c r="F10" s="154">
        <f t="shared" si="1"/>
        <v>0</v>
      </c>
      <c r="G10" s="154">
        <f t="shared" si="1"/>
        <v>-271426.94</v>
      </c>
      <c r="H10" s="154">
        <f t="shared" si="1"/>
        <v>0</v>
      </c>
      <c r="I10" s="154">
        <f t="shared" si="1"/>
        <v>0</v>
      </c>
      <c r="J10" s="165">
        <f t="shared" si="0"/>
        <v>-271426.94</v>
      </c>
    </row>
    <row r="11" spans="1:10" s="141" customFormat="1" ht="15" customHeight="1">
      <c r="A11" s="150" t="s">
        <v>308</v>
      </c>
      <c r="B11" s="151">
        <v>5</v>
      </c>
      <c r="C11" s="154">
        <f>C18+C19+C23+C33</f>
        <v>0</v>
      </c>
      <c r="D11" s="154">
        <f t="shared" ref="D11:I11" si="2">D18+D19+D23+D33</f>
        <v>0</v>
      </c>
      <c r="E11" s="154">
        <f t="shared" si="2"/>
        <v>0</v>
      </c>
      <c r="F11" s="154">
        <f t="shared" si="2"/>
        <v>0</v>
      </c>
      <c r="G11" s="154">
        <f t="shared" si="2"/>
        <v>-1303465.8799999997</v>
      </c>
      <c r="H11" s="154">
        <f t="shared" si="2"/>
        <v>0</v>
      </c>
      <c r="I11" s="154">
        <f t="shared" si="2"/>
        <v>0</v>
      </c>
      <c r="J11" s="165">
        <f t="shared" si="0"/>
        <v>-1303465.8799999997</v>
      </c>
    </row>
    <row r="12" spans="1:10" s="141" customFormat="1" ht="15" customHeight="1">
      <c r="A12" s="153" t="s">
        <v>309</v>
      </c>
      <c r="B12" s="151">
        <v>6</v>
      </c>
      <c r="C12" s="152"/>
      <c r="D12" s="152"/>
      <c r="E12" s="152"/>
      <c r="F12" s="152"/>
      <c r="G12" s="152">
        <f>利润表!C45</f>
        <v>-1303465.8799999997</v>
      </c>
      <c r="H12" s="152"/>
      <c r="I12" s="152">
        <f>利润表!C44</f>
        <v>0</v>
      </c>
      <c r="J12" s="165">
        <f t="shared" si="0"/>
        <v>-1303465.8799999997</v>
      </c>
    </row>
    <row r="13" spans="1:10" s="141" customFormat="1" ht="15" customHeight="1">
      <c r="A13" s="153" t="s">
        <v>310</v>
      </c>
      <c r="B13" s="151">
        <v>7</v>
      </c>
      <c r="C13" s="154">
        <f>SUM(C14:C17)</f>
        <v>0</v>
      </c>
      <c r="D13" s="154">
        <f t="shared" ref="D13:I13" si="3">SUM(D14:D17)</f>
        <v>0</v>
      </c>
      <c r="E13" s="154">
        <f t="shared" si="3"/>
        <v>0</v>
      </c>
      <c r="F13" s="154">
        <f t="shared" si="3"/>
        <v>0</v>
      </c>
      <c r="G13" s="154">
        <f t="shared" si="3"/>
        <v>0</v>
      </c>
      <c r="H13" s="154">
        <f t="shared" si="3"/>
        <v>0</v>
      </c>
      <c r="I13" s="154">
        <f t="shared" si="3"/>
        <v>0</v>
      </c>
      <c r="J13" s="165">
        <f t="shared" si="0"/>
        <v>0</v>
      </c>
    </row>
    <row r="14" spans="1:10" s="141" customFormat="1" ht="15" customHeight="1">
      <c r="A14" s="153" t="s">
        <v>311</v>
      </c>
      <c r="B14" s="151">
        <v>8</v>
      </c>
      <c r="C14" s="152"/>
      <c r="D14" s="152"/>
      <c r="E14" s="152"/>
      <c r="F14" s="152"/>
      <c r="G14" s="152"/>
      <c r="H14" s="152"/>
      <c r="I14" s="152"/>
      <c r="J14" s="165">
        <f t="shared" si="0"/>
        <v>0</v>
      </c>
    </row>
    <row r="15" spans="1:10" s="141" customFormat="1" ht="15" customHeight="1">
      <c r="A15" s="153" t="s">
        <v>312</v>
      </c>
      <c r="B15" s="151">
        <v>9</v>
      </c>
      <c r="C15" s="152"/>
      <c r="D15" s="152"/>
      <c r="E15" s="152"/>
      <c r="F15" s="152"/>
      <c r="G15" s="152"/>
      <c r="H15" s="152"/>
      <c r="I15" s="152"/>
      <c r="J15" s="165">
        <f t="shared" si="0"/>
        <v>0</v>
      </c>
    </row>
    <row r="16" spans="1:10" s="141" customFormat="1" ht="15" customHeight="1">
      <c r="A16" s="153" t="s">
        <v>313</v>
      </c>
      <c r="B16" s="151">
        <v>10</v>
      </c>
      <c r="C16" s="152"/>
      <c r="D16" s="152"/>
      <c r="E16" s="152"/>
      <c r="F16" s="152"/>
      <c r="G16" s="152"/>
      <c r="H16" s="152"/>
      <c r="I16" s="152"/>
      <c r="J16" s="165">
        <f t="shared" si="0"/>
        <v>0</v>
      </c>
    </row>
    <row r="17" spans="1:10" s="141" customFormat="1" ht="15" customHeight="1">
      <c r="A17" s="153" t="s">
        <v>314</v>
      </c>
      <c r="B17" s="151">
        <v>11</v>
      </c>
      <c r="C17" s="152"/>
      <c r="D17" s="152"/>
      <c r="E17" s="152"/>
      <c r="F17" s="152"/>
      <c r="G17" s="152"/>
      <c r="H17" s="152"/>
      <c r="I17" s="152"/>
      <c r="J17" s="165">
        <f t="shared" si="0"/>
        <v>0</v>
      </c>
    </row>
    <row r="18" spans="1:10" s="141" customFormat="1" ht="15" customHeight="1">
      <c r="A18" s="155" t="s">
        <v>315</v>
      </c>
      <c r="B18" s="151">
        <v>12</v>
      </c>
      <c r="C18" s="154">
        <f>C12+C13</f>
        <v>0</v>
      </c>
      <c r="D18" s="154">
        <f t="shared" ref="D18:I18" si="4">D12+D13</f>
        <v>0</v>
      </c>
      <c r="E18" s="154">
        <f t="shared" si="4"/>
        <v>0</v>
      </c>
      <c r="F18" s="154">
        <f t="shared" si="4"/>
        <v>0</v>
      </c>
      <c r="G18" s="154">
        <f t="shared" si="4"/>
        <v>-1303465.8799999997</v>
      </c>
      <c r="H18" s="154">
        <f t="shared" si="4"/>
        <v>0</v>
      </c>
      <c r="I18" s="154">
        <f t="shared" si="4"/>
        <v>0</v>
      </c>
      <c r="J18" s="165">
        <f t="shared" si="0"/>
        <v>-1303465.8799999997</v>
      </c>
    </row>
    <row r="19" spans="1:10" s="141" customFormat="1" ht="15" customHeight="1">
      <c r="A19" s="153" t="s">
        <v>316</v>
      </c>
      <c r="B19" s="151">
        <v>13</v>
      </c>
      <c r="C19" s="154">
        <f>SUM(C20:C22)</f>
        <v>0</v>
      </c>
      <c r="D19" s="154">
        <f t="shared" ref="D19:I19" si="5">SUM(D20:D22)</f>
        <v>0</v>
      </c>
      <c r="E19" s="154">
        <f t="shared" si="5"/>
        <v>0</v>
      </c>
      <c r="F19" s="154">
        <f t="shared" si="5"/>
        <v>0</v>
      </c>
      <c r="G19" s="154">
        <f t="shared" si="5"/>
        <v>0</v>
      </c>
      <c r="H19" s="154">
        <f t="shared" si="5"/>
        <v>0</v>
      </c>
      <c r="I19" s="154">
        <f t="shared" si="5"/>
        <v>0</v>
      </c>
      <c r="J19" s="165">
        <f t="shared" si="0"/>
        <v>0</v>
      </c>
    </row>
    <row r="20" spans="1:10" s="141" customFormat="1" ht="15" customHeight="1">
      <c r="A20" s="153" t="s">
        <v>317</v>
      </c>
      <c r="B20" s="151">
        <v>14</v>
      </c>
      <c r="C20" s="152"/>
      <c r="D20" s="152"/>
      <c r="E20" s="152"/>
      <c r="F20" s="152"/>
      <c r="G20" s="152"/>
      <c r="H20" s="152"/>
      <c r="I20" s="152"/>
      <c r="J20" s="165">
        <f t="shared" si="0"/>
        <v>0</v>
      </c>
    </row>
    <row r="21" spans="1:10" s="141" customFormat="1" ht="15" customHeight="1">
      <c r="A21" s="153" t="s">
        <v>318</v>
      </c>
      <c r="B21" s="151">
        <v>15</v>
      </c>
      <c r="C21" s="152"/>
      <c r="D21" s="152"/>
      <c r="E21" s="152"/>
      <c r="F21" s="152"/>
      <c r="G21" s="152"/>
      <c r="H21" s="152"/>
      <c r="I21" s="152"/>
      <c r="J21" s="165">
        <f t="shared" si="0"/>
        <v>0</v>
      </c>
    </row>
    <row r="22" spans="1:10" s="141" customFormat="1" ht="15" customHeight="1">
      <c r="A22" s="153" t="s">
        <v>319</v>
      </c>
      <c r="B22" s="151">
        <v>16</v>
      </c>
      <c r="C22" s="152"/>
      <c r="D22" s="152"/>
      <c r="E22" s="152"/>
      <c r="F22" s="152"/>
      <c r="G22" s="152"/>
      <c r="H22" s="152"/>
      <c r="I22" s="152"/>
      <c r="J22" s="165">
        <f t="shared" si="0"/>
        <v>0</v>
      </c>
    </row>
    <row r="23" spans="1:10" s="141" customFormat="1" ht="15" customHeight="1">
      <c r="A23" s="153" t="s">
        <v>320</v>
      </c>
      <c r="B23" s="151">
        <v>17</v>
      </c>
      <c r="C23" s="154">
        <f>C24+C27+C28+C32</f>
        <v>0</v>
      </c>
      <c r="D23" s="154">
        <f t="shared" ref="D23:I23" si="6">D24+D27+D28+D32</f>
        <v>0</v>
      </c>
      <c r="E23" s="154">
        <f t="shared" si="6"/>
        <v>0</v>
      </c>
      <c r="F23" s="154">
        <f t="shared" si="6"/>
        <v>0</v>
      </c>
      <c r="G23" s="154">
        <f t="shared" si="6"/>
        <v>0</v>
      </c>
      <c r="H23" s="154">
        <f t="shared" si="6"/>
        <v>0</v>
      </c>
      <c r="I23" s="154">
        <f t="shared" si="6"/>
        <v>0</v>
      </c>
      <c r="J23" s="165">
        <f t="shared" si="0"/>
        <v>0</v>
      </c>
    </row>
    <row r="24" spans="1:10" s="141" customFormat="1" ht="15" customHeight="1">
      <c r="A24" s="153" t="s">
        <v>321</v>
      </c>
      <c r="B24" s="151">
        <v>18</v>
      </c>
      <c r="C24" s="152"/>
      <c r="D24" s="152"/>
      <c r="E24" s="152"/>
      <c r="F24" s="152"/>
      <c r="G24" s="152"/>
      <c r="H24" s="152"/>
      <c r="I24" s="152"/>
      <c r="J24" s="165">
        <f t="shared" si="0"/>
        <v>0</v>
      </c>
    </row>
    <row r="25" spans="1:10" s="141" customFormat="1" ht="15" customHeight="1">
      <c r="A25" s="153" t="s">
        <v>322</v>
      </c>
      <c r="B25" s="151">
        <v>19</v>
      </c>
      <c r="C25" s="152"/>
      <c r="D25" s="152"/>
      <c r="E25" s="152"/>
      <c r="F25" s="152"/>
      <c r="G25" s="152"/>
      <c r="H25" s="152"/>
      <c r="I25" s="152"/>
      <c r="J25" s="165">
        <f t="shared" si="0"/>
        <v>0</v>
      </c>
    </row>
    <row r="26" spans="1:10" s="141" customFormat="1" ht="15" customHeight="1">
      <c r="A26" s="153" t="s">
        <v>323</v>
      </c>
      <c r="B26" s="151">
        <v>20</v>
      </c>
      <c r="C26" s="152"/>
      <c r="D26" s="152"/>
      <c r="E26" s="152"/>
      <c r="F26" s="152"/>
      <c r="G26" s="152"/>
      <c r="H26" s="152"/>
      <c r="I26" s="152"/>
      <c r="J26" s="165">
        <f t="shared" si="0"/>
        <v>0</v>
      </c>
    </row>
    <row r="27" spans="1:10" s="141" customFormat="1" ht="15" customHeight="1">
      <c r="A27" s="153" t="s">
        <v>324</v>
      </c>
      <c r="B27" s="151">
        <v>21</v>
      </c>
      <c r="C27" s="152"/>
      <c r="D27" s="152"/>
      <c r="E27" s="152"/>
      <c r="F27" s="152"/>
      <c r="G27" s="152"/>
      <c r="H27" s="152"/>
      <c r="I27" s="152"/>
      <c r="J27" s="165">
        <f t="shared" si="0"/>
        <v>0</v>
      </c>
    </row>
    <row r="28" spans="1:10" s="141" customFormat="1" ht="15" customHeight="1">
      <c r="A28" s="153" t="s">
        <v>325</v>
      </c>
      <c r="B28" s="151">
        <v>22</v>
      </c>
      <c r="C28" s="152"/>
      <c r="D28" s="152"/>
      <c r="E28" s="152"/>
      <c r="F28" s="152"/>
      <c r="G28" s="152"/>
      <c r="H28" s="152"/>
      <c r="I28" s="152"/>
      <c r="J28" s="165">
        <f t="shared" si="0"/>
        <v>0</v>
      </c>
    </row>
    <row r="29" spans="1:10" s="141" customFormat="1" ht="15" customHeight="1">
      <c r="A29" s="153" t="s">
        <v>326</v>
      </c>
      <c r="B29" s="151">
        <v>23</v>
      </c>
      <c r="C29" s="152"/>
      <c r="D29" s="152"/>
      <c r="E29" s="152"/>
      <c r="F29" s="152"/>
      <c r="G29" s="152"/>
      <c r="H29" s="152"/>
      <c r="I29" s="152"/>
      <c r="J29" s="165">
        <f t="shared" si="0"/>
        <v>0</v>
      </c>
    </row>
    <row r="30" spans="1:10" s="141" customFormat="1" ht="15" customHeight="1">
      <c r="A30" s="153" t="s">
        <v>327</v>
      </c>
      <c r="B30" s="151">
        <v>24</v>
      </c>
      <c r="C30" s="152"/>
      <c r="D30" s="152"/>
      <c r="E30" s="152"/>
      <c r="F30" s="152"/>
      <c r="G30" s="152"/>
      <c r="H30" s="152"/>
      <c r="I30" s="152"/>
      <c r="J30" s="165">
        <f t="shared" si="0"/>
        <v>0</v>
      </c>
    </row>
    <row r="31" spans="1:10" s="141" customFormat="1" ht="15" customHeight="1">
      <c r="A31" s="153" t="s">
        <v>328</v>
      </c>
      <c r="B31" s="151">
        <v>25</v>
      </c>
      <c r="C31" s="152"/>
      <c r="D31" s="152"/>
      <c r="E31" s="152"/>
      <c r="F31" s="152"/>
      <c r="G31" s="152"/>
      <c r="H31" s="152"/>
      <c r="I31" s="152"/>
      <c r="J31" s="165">
        <f t="shared" si="0"/>
        <v>0</v>
      </c>
    </row>
    <row r="32" spans="1:10" s="141" customFormat="1" ht="15" customHeight="1">
      <c r="A32" s="153" t="s">
        <v>329</v>
      </c>
      <c r="B32" s="151">
        <v>26</v>
      </c>
      <c r="C32" s="152"/>
      <c r="D32" s="152"/>
      <c r="E32" s="152"/>
      <c r="F32" s="152"/>
      <c r="G32" s="152"/>
      <c r="H32" s="152"/>
      <c r="I32" s="152"/>
      <c r="J32" s="165">
        <f t="shared" si="0"/>
        <v>0</v>
      </c>
    </row>
    <row r="33" spans="1:12" s="141" customFormat="1" ht="15" customHeight="1">
      <c r="A33" s="153" t="s">
        <v>330</v>
      </c>
      <c r="B33" s="151">
        <v>27</v>
      </c>
      <c r="C33" s="154">
        <f>SUM(C34:C37)</f>
        <v>0</v>
      </c>
      <c r="D33" s="154">
        <f t="shared" ref="D33:I33" si="7">SUM(D34:D37)</f>
        <v>0</v>
      </c>
      <c r="E33" s="154">
        <f t="shared" si="7"/>
        <v>0</v>
      </c>
      <c r="F33" s="154">
        <f t="shared" si="7"/>
        <v>0</v>
      </c>
      <c r="G33" s="154">
        <f t="shared" si="7"/>
        <v>0</v>
      </c>
      <c r="H33" s="154">
        <f t="shared" si="7"/>
        <v>0</v>
      </c>
      <c r="I33" s="154">
        <f t="shared" si="7"/>
        <v>0</v>
      </c>
      <c r="J33" s="165">
        <f t="shared" si="0"/>
        <v>0</v>
      </c>
    </row>
    <row r="34" spans="1:12" s="141" customFormat="1" ht="15" customHeight="1">
      <c r="A34" s="153" t="s">
        <v>331</v>
      </c>
      <c r="B34" s="151">
        <v>28</v>
      </c>
      <c r="C34" s="152"/>
      <c r="D34" s="152"/>
      <c r="E34" s="152"/>
      <c r="F34" s="152"/>
      <c r="G34" s="152"/>
      <c r="H34" s="152"/>
      <c r="I34" s="152"/>
      <c r="J34" s="165">
        <f t="shared" si="0"/>
        <v>0</v>
      </c>
    </row>
    <row r="35" spans="1:12" s="141" customFormat="1" ht="15" customHeight="1">
      <c r="A35" s="153" t="s">
        <v>332</v>
      </c>
      <c r="B35" s="151">
        <v>29</v>
      </c>
      <c r="C35" s="152"/>
      <c r="D35" s="152"/>
      <c r="E35" s="152"/>
      <c r="F35" s="152"/>
      <c r="G35" s="152"/>
      <c r="H35" s="152"/>
      <c r="I35" s="152"/>
      <c r="J35" s="165">
        <f t="shared" si="0"/>
        <v>0</v>
      </c>
    </row>
    <row r="36" spans="1:12" s="141" customFormat="1" ht="15" customHeight="1">
      <c r="A36" s="153" t="s">
        <v>333</v>
      </c>
      <c r="B36" s="151">
        <v>30</v>
      </c>
      <c r="C36" s="152"/>
      <c r="D36" s="152"/>
      <c r="E36" s="152"/>
      <c r="F36" s="152"/>
      <c r="G36" s="152"/>
      <c r="H36" s="152"/>
      <c r="I36" s="152"/>
      <c r="J36" s="165">
        <f t="shared" si="0"/>
        <v>0</v>
      </c>
      <c r="L36" s="377"/>
    </row>
    <row r="37" spans="1:12" s="141" customFormat="1" ht="15" customHeight="1">
      <c r="A37" s="153" t="s">
        <v>314</v>
      </c>
      <c r="B37" s="151">
        <v>31</v>
      </c>
      <c r="C37" s="152"/>
      <c r="D37" s="152"/>
      <c r="E37" s="152"/>
      <c r="F37" s="152"/>
      <c r="G37" s="152"/>
      <c r="H37" s="152"/>
      <c r="I37" s="152"/>
      <c r="J37" s="165">
        <f t="shared" si="0"/>
        <v>0</v>
      </c>
    </row>
    <row r="38" spans="1:12" s="141" customFormat="1" ht="15" customHeight="1">
      <c r="A38" s="156" t="s">
        <v>334</v>
      </c>
      <c r="B38" s="157">
        <v>32</v>
      </c>
      <c r="C38" s="158">
        <f>C10+C11</f>
        <v>0</v>
      </c>
      <c r="D38" s="158">
        <f t="shared" ref="D38:I38" si="8">D10+D11</f>
        <v>0</v>
      </c>
      <c r="E38" s="158">
        <f t="shared" si="8"/>
        <v>0</v>
      </c>
      <c r="F38" s="158">
        <f t="shared" si="8"/>
        <v>0</v>
      </c>
      <c r="G38" s="158">
        <f t="shared" si="8"/>
        <v>-1574892.8199999996</v>
      </c>
      <c r="H38" s="158">
        <f t="shared" si="8"/>
        <v>0</v>
      </c>
      <c r="I38" s="158">
        <f t="shared" si="8"/>
        <v>0</v>
      </c>
      <c r="J38" s="166">
        <f t="shared" si="0"/>
        <v>-1574892.8199999996</v>
      </c>
      <c r="L38" s="377"/>
    </row>
    <row r="39" spans="1:12" s="141" customFormat="1" ht="15" customHeight="1">
      <c r="A39" s="141" t="s">
        <v>335</v>
      </c>
      <c r="B39" s="142"/>
    </row>
    <row r="40" spans="1:12" s="141" customFormat="1" ht="15" customHeight="1">
      <c r="B40" s="142"/>
    </row>
    <row r="41" spans="1:12">
      <c r="A41" s="159" t="s">
        <v>336</v>
      </c>
      <c r="J41" s="167">
        <f>J10+J11-J38</f>
        <v>0</v>
      </c>
    </row>
    <row r="42" spans="1:12" s="143" customFormat="1">
      <c r="A42" s="160" t="s">
        <v>337</v>
      </c>
      <c r="B42" s="161"/>
      <c r="C42" s="162">
        <f>C7-资产负债表!H38</f>
        <v>0</v>
      </c>
      <c r="D42" s="162">
        <f>D7-资产负债表!H46</f>
        <v>0</v>
      </c>
      <c r="E42" s="162">
        <f>E7-资产负债表!H48</f>
        <v>0</v>
      </c>
      <c r="F42" s="162">
        <f>F7-资产负债表!H49</f>
        <v>0</v>
      </c>
      <c r="G42" s="162">
        <f>G7-资产负债表!H51</f>
        <v>0</v>
      </c>
      <c r="H42" s="162">
        <f>H7-资产负债表!H50</f>
        <v>0</v>
      </c>
      <c r="I42" s="162">
        <f>I7-资产负债表!H55</f>
        <v>0</v>
      </c>
      <c r="J42" s="162">
        <f>J7-资产负债表!H56</f>
        <v>0</v>
      </c>
    </row>
    <row r="43" spans="1:12" s="143" customFormat="1">
      <c r="A43" s="160" t="s">
        <v>338</v>
      </c>
      <c r="B43" s="163"/>
      <c r="C43" s="162">
        <f>C38-资产负债表!G38</f>
        <v>0</v>
      </c>
      <c r="D43" s="162">
        <f>D38-资产负债表!G46</f>
        <v>0</v>
      </c>
      <c r="E43" s="162">
        <f>E38-资产负债表!G48</f>
        <v>0</v>
      </c>
      <c r="F43" s="162">
        <f>F38-资产负债表!G49</f>
        <v>0</v>
      </c>
      <c r="G43" s="162">
        <f>G38-资产负债表!G51</f>
        <v>0</v>
      </c>
      <c r="H43" s="162">
        <f>H38-资产负债表!G50</f>
        <v>0</v>
      </c>
      <c r="I43" s="162">
        <f>I38-资产负债表!G55</f>
        <v>0</v>
      </c>
      <c r="J43" s="162">
        <f>J38-资产负债表!G56</f>
        <v>0</v>
      </c>
    </row>
  </sheetData>
  <sheetProtection password="C66D" sheet="1" objects="1" scenarios="1" formatCells="0" formatColumns="0" formatRows="0" insertColumns="0" insertRows="0" deleteColumns="0" deleteRows="0"/>
  <mergeCells count="7">
    <mergeCell ref="A1:J1"/>
    <mergeCell ref="C4:J4"/>
    <mergeCell ref="C5:H5"/>
    <mergeCell ref="A4:A6"/>
    <mergeCell ref="B4:B6"/>
    <mergeCell ref="I5:I6"/>
    <mergeCell ref="J5:J6"/>
  </mergeCells>
  <phoneticPr fontId="38" type="noConversion"/>
  <printOptions horizontalCentered="1" verticalCentered="1"/>
  <pageMargins left="0.43263888888888902" right="0.31388888888888899" top="0.35416666666666702" bottom="0.31388888888888899" header="0" footer="0"/>
  <pageSetup paperSize="9" scale="74" orientation="landscape"/>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144"/>
  <sheetViews>
    <sheetView workbookViewId="0">
      <pane xSplit="1" ySplit="6" topLeftCell="B7" activePane="bottomRight" state="frozen"/>
      <selection pane="topRight"/>
      <selection pane="bottomLeft"/>
      <selection pane="bottomRight" activeCell="A3" sqref="A3"/>
    </sheetView>
  </sheetViews>
  <sheetFormatPr defaultColWidth="9" defaultRowHeight="15.75"/>
  <cols>
    <col min="1" max="1" width="37.125" style="73" customWidth="1"/>
    <col min="2" max="2" width="17.5" style="74" customWidth="1"/>
    <col min="3" max="5" width="17.5" style="75" customWidth="1"/>
    <col min="6" max="6" width="17.5" style="74" customWidth="1"/>
    <col min="7" max="7" width="0" style="73" hidden="1" customWidth="1"/>
    <col min="8" max="247" width="9" style="73"/>
    <col min="248" max="248" width="37.125" style="73" customWidth="1"/>
    <col min="249" max="252" width="17.5" style="73" customWidth="1"/>
    <col min="253" max="253" width="3.875" style="73" customWidth="1"/>
    <col min="254" max="503" width="9" style="73"/>
    <col min="504" max="504" width="37.125" style="73" customWidth="1"/>
    <col min="505" max="508" width="17.5" style="73" customWidth="1"/>
    <col min="509" max="509" width="3.875" style="73" customWidth="1"/>
    <col min="510" max="759" width="9" style="73"/>
    <col min="760" max="760" width="37.125" style="73" customWidth="1"/>
    <col min="761" max="764" width="17.5" style="73" customWidth="1"/>
    <col min="765" max="765" width="3.875" style="73" customWidth="1"/>
    <col min="766" max="1015" width="9" style="73"/>
    <col min="1016" max="1016" width="37.125" style="73" customWidth="1"/>
    <col min="1017" max="1020" width="17.5" style="73" customWidth="1"/>
    <col min="1021" max="1021" width="3.875" style="73" customWidth="1"/>
    <col min="1022" max="1271" width="9" style="73"/>
    <col min="1272" max="1272" width="37.125" style="73" customWidth="1"/>
    <col min="1273" max="1276" width="17.5" style="73" customWidth="1"/>
    <col min="1277" max="1277" width="3.875" style="73" customWidth="1"/>
    <col min="1278" max="1527" width="9" style="73"/>
    <col min="1528" max="1528" width="37.125" style="73" customWidth="1"/>
    <col min="1529" max="1532" width="17.5" style="73" customWidth="1"/>
    <col min="1533" max="1533" width="3.875" style="73" customWidth="1"/>
    <col min="1534" max="1783" width="9" style="73"/>
    <col min="1784" max="1784" width="37.125" style="73" customWidth="1"/>
    <col min="1785" max="1788" width="17.5" style="73" customWidth="1"/>
    <col min="1789" max="1789" width="3.875" style="73" customWidth="1"/>
    <col min="1790" max="2039" width="9" style="73"/>
    <col min="2040" max="2040" width="37.125" style="73" customWidth="1"/>
    <col min="2041" max="2044" width="17.5" style="73" customWidth="1"/>
    <col min="2045" max="2045" width="3.875" style="73" customWidth="1"/>
    <col min="2046" max="2295" width="9" style="73"/>
    <col min="2296" max="2296" width="37.125" style="73" customWidth="1"/>
    <col min="2297" max="2300" width="17.5" style="73" customWidth="1"/>
    <col min="2301" max="2301" width="3.875" style="73" customWidth="1"/>
    <col min="2302" max="2551" width="9" style="73"/>
    <col min="2552" max="2552" width="37.125" style="73" customWidth="1"/>
    <col min="2553" max="2556" width="17.5" style="73" customWidth="1"/>
    <col min="2557" max="2557" width="3.875" style="73" customWidth="1"/>
    <col min="2558" max="2807" width="9" style="73"/>
    <col min="2808" max="2808" width="37.125" style="73" customWidth="1"/>
    <col min="2809" max="2812" width="17.5" style="73" customWidth="1"/>
    <col min="2813" max="2813" width="3.875" style="73" customWidth="1"/>
    <col min="2814" max="3063" width="9" style="73"/>
    <col min="3064" max="3064" width="37.125" style="73" customWidth="1"/>
    <col min="3065" max="3068" width="17.5" style="73" customWidth="1"/>
    <col min="3069" max="3069" width="3.875" style="73" customWidth="1"/>
    <col min="3070" max="3319" width="9" style="73"/>
    <col min="3320" max="3320" width="37.125" style="73" customWidth="1"/>
    <col min="3321" max="3324" width="17.5" style="73" customWidth="1"/>
    <col min="3325" max="3325" width="3.875" style="73" customWidth="1"/>
    <col min="3326" max="3575" width="9" style="73"/>
    <col min="3576" max="3576" width="37.125" style="73" customWidth="1"/>
    <col min="3577" max="3580" width="17.5" style="73" customWidth="1"/>
    <col min="3581" max="3581" width="3.875" style="73" customWidth="1"/>
    <col min="3582" max="3831" width="9" style="73"/>
    <col min="3832" max="3832" width="37.125" style="73" customWidth="1"/>
    <col min="3833" max="3836" width="17.5" style="73" customWidth="1"/>
    <col min="3837" max="3837" width="3.875" style="73" customWidth="1"/>
    <col min="3838" max="4087" width="9" style="73"/>
    <col min="4088" max="4088" width="37.125" style="73" customWidth="1"/>
    <col min="4089" max="4092" width="17.5" style="73" customWidth="1"/>
    <col min="4093" max="4093" width="3.875" style="73" customWidth="1"/>
    <col min="4094" max="4343" width="9" style="73"/>
    <col min="4344" max="4344" width="37.125" style="73" customWidth="1"/>
    <col min="4345" max="4348" width="17.5" style="73" customWidth="1"/>
    <col min="4349" max="4349" width="3.875" style="73" customWidth="1"/>
    <col min="4350" max="4599" width="9" style="73"/>
    <col min="4600" max="4600" width="37.125" style="73" customWidth="1"/>
    <col min="4601" max="4604" width="17.5" style="73" customWidth="1"/>
    <col min="4605" max="4605" width="3.875" style="73" customWidth="1"/>
    <col min="4606" max="4855" width="9" style="73"/>
    <col min="4856" max="4856" width="37.125" style="73" customWidth="1"/>
    <col min="4857" max="4860" width="17.5" style="73" customWidth="1"/>
    <col min="4861" max="4861" width="3.875" style="73" customWidth="1"/>
    <col min="4862" max="5111" width="9" style="73"/>
    <col min="5112" max="5112" width="37.125" style="73" customWidth="1"/>
    <col min="5113" max="5116" width="17.5" style="73" customWidth="1"/>
    <col min="5117" max="5117" width="3.875" style="73" customWidth="1"/>
    <col min="5118" max="5367" width="9" style="73"/>
    <col min="5368" max="5368" width="37.125" style="73" customWidth="1"/>
    <col min="5369" max="5372" width="17.5" style="73" customWidth="1"/>
    <col min="5373" max="5373" width="3.875" style="73" customWidth="1"/>
    <col min="5374" max="5623" width="9" style="73"/>
    <col min="5624" max="5624" width="37.125" style="73" customWidth="1"/>
    <col min="5625" max="5628" width="17.5" style="73" customWidth="1"/>
    <col min="5629" max="5629" width="3.875" style="73" customWidth="1"/>
    <col min="5630" max="5879" width="9" style="73"/>
    <col min="5880" max="5880" width="37.125" style="73" customWidth="1"/>
    <col min="5881" max="5884" width="17.5" style="73" customWidth="1"/>
    <col min="5885" max="5885" width="3.875" style="73" customWidth="1"/>
    <col min="5886" max="6135" width="9" style="73"/>
    <col min="6136" max="6136" width="37.125" style="73" customWidth="1"/>
    <col min="6137" max="6140" width="17.5" style="73" customWidth="1"/>
    <col min="6141" max="6141" width="3.875" style="73" customWidth="1"/>
    <col min="6142" max="6391" width="9" style="73"/>
    <col min="6392" max="6392" width="37.125" style="73" customWidth="1"/>
    <col min="6393" max="6396" width="17.5" style="73" customWidth="1"/>
    <col min="6397" max="6397" width="3.875" style="73" customWidth="1"/>
    <col min="6398" max="6647" width="9" style="73"/>
    <col min="6648" max="6648" width="37.125" style="73" customWidth="1"/>
    <col min="6649" max="6652" width="17.5" style="73" customWidth="1"/>
    <col min="6653" max="6653" width="3.875" style="73" customWidth="1"/>
    <col min="6654" max="6903" width="9" style="73"/>
    <col min="6904" max="6904" width="37.125" style="73" customWidth="1"/>
    <col min="6905" max="6908" width="17.5" style="73" customWidth="1"/>
    <col min="6909" max="6909" width="3.875" style="73" customWidth="1"/>
    <col min="6910" max="7159" width="9" style="73"/>
    <col min="7160" max="7160" width="37.125" style="73" customWidth="1"/>
    <col min="7161" max="7164" width="17.5" style="73" customWidth="1"/>
    <col min="7165" max="7165" width="3.875" style="73" customWidth="1"/>
    <col min="7166" max="7415" width="9" style="73"/>
    <col min="7416" max="7416" width="37.125" style="73" customWidth="1"/>
    <col min="7417" max="7420" width="17.5" style="73" customWidth="1"/>
    <col min="7421" max="7421" width="3.875" style="73" customWidth="1"/>
    <col min="7422" max="7671" width="9" style="73"/>
    <col min="7672" max="7672" width="37.125" style="73" customWidth="1"/>
    <col min="7673" max="7676" width="17.5" style="73" customWidth="1"/>
    <col min="7677" max="7677" width="3.875" style="73" customWidth="1"/>
    <col min="7678" max="7927" width="9" style="73"/>
    <col min="7928" max="7928" width="37.125" style="73" customWidth="1"/>
    <col min="7929" max="7932" width="17.5" style="73" customWidth="1"/>
    <col min="7933" max="7933" width="3.875" style="73" customWidth="1"/>
    <col min="7934" max="8183" width="9" style="73"/>
    <col min="8184" max="8184" width="37.125" style="73" customWidth="1"/>
    <col min="8185" max="8188" width="17.5" style="73" customWidth="1"/>
    <col min="8189" max="8189" width="3.875" style="73" customWidth="1"/>
    <col min="8190" max="8439" width="9" style="73"/>
    <col min="8440" max="8440" width="37.125" style="73" customWidth="1"/>
    <col min="8441" max="8444" width="17.5" style="73" customWidth="1"/>
    <col min="8445" max="8445" width="3.875" style="73" customWidth="1"/>
    <col min="8446" max="8695" width="9" style="73"/>
    <col min="8696" max="8696" width="37.125" style="73" customWidth="1"/>
    <col min="8697" max="8700" width="17.5" style="73" customWidth="1"/>
    <col min="8701" max="8701" width="3.875" style="73" customWidth="1"/>
    <col min="8702" max="8951" width="9" style="73"/>
    <col min="8952" max="8952" width="37.125" style="73" customWidth="1"/>
    <col min="8953" max="8956" width="17.5" style="73" customWidth="1"/>
    <col min="8957" max="8957" width="3.875" style="73" customWidth="1"/>
    <col min="8958" max="9207" width="9" style="73"/>
    <col min="9208" max="9208" width="37.125" style="73" customWidth="1"/>
    <col min="9209" max="9212" width="17.5" style="73" customWidth="1"/>
    <col min="9213" max="9213" width="3.875" style="73" customWidth="1"/>
    <col min="9214" max="9463" width="9" style="73"/>
    <col min="9464" max="9464" width="37.125" style="73" customWidth="1"/>
    <col min="9465" max="9468" width="17.5" style="73" customWidth="1"/>
    <col min="9469" max="9469" width="3.875" style="73" customWidth="1"/>
    <col min="9470" max="9719" width="9" style="73"/>
    <col min="9720" max="9720" width="37.125" style="73" customWidth="1"/>
    <col min="9721" max="9724" width="17.5" style="73" customWidth="1"/>
    <col min="9725" max="9725" width="3.875" style="73" customWidth="1"/>
    <col min="9726" max="9975" width="9" style="73"/>
    <col min="9976" max="9976" width="37.125" style="73" customWidth="1"/>
    <col min="9977" max="9980" width="17.5" style="73" customWidth="1"/>
    <col min="9981" max="9981" width="3.875" style="73" customWidth="1"/>
    <col min="9982" max="10231" width="9" style="73"/>
    <col min="10232" max="10232" width="37.125" style="73" customWidth="1"/>
    <col min="10233" max="10236" width="17.5" style="73" customWidth="1"/>
    <col min="10237" max="10237" width="3.875" style="73" customWidth="1"/>
    <col min="10238" max="10487" width="9" style="73"/>
    <col min="10488" max="10488" width="37.125" style="73" customWidth="1"/>
    <col min="10489" max="10492" width="17.5" style="73" customWidth="1"/>
    <col min="10493" max="10493" width="3.875" style="73" customWidth="1"/>
    <col min="10494" max="10743" width="9" style="73"/>
    <col min="10744" max="10744" width="37.125" style="73" customWidth="1"/>
    <col min="10745" max="10748" width="17.5" style="73" customWidth="1"/>
    <col min="10749" max="10749" width="3.875" style="73" customWidth="1"/>
    <col min="10750" max="10999" width="9" style="73"/>
    <col min="11000" max="11000" width="37.125" style="73" customWidth="1"/>
    <col min="11001" max="11004" width="17.5" style="73" customWidth="1"/>
    <col min="11005" max="11005" width="3.875" style="73" customWidth="1"/>
    <col min="11006" max="11255" width="9" style="73"/>
    <col min="11256" max="11256" width="37.125" style="73" customWidth="1"/>
    <col min="11257" max="11260" width="17.5" style="73" customWidth="1"/>
    <col min="11261" max="11261" width="3.875" style="73" customWidth="1"/>
    <col min="11262" max="11511" width="9" style="73"/>
    <col min="11512" max="11512" width="37.125" style="73" customWidth="1"/>
    <col min="11513" max="11516" width="17.5" style="73" customWidth="1"/>
    <col min="11517" max="11517" width="3.875" style="73" customWidth="1"/>
    <col min="11518" max="11767" width="9" style="73"/>
    <col min="11768" max="11768" width="37.125" style="73" customWidth="1"/>
    <col min="11769" max="11772" width="17.5" style="73" customWidth="1"/>
    <col min="11773" max="11773" width="3.875" style="73" customWidth="1"/>
    <col min="11774" max="12023" width="9" style="73"/>
    <col min="12024" max="12024" width="37.125" style="73" customWidth="1"/>
    <col min="12025" max="12028" width="17.5" style="73" customWidth="1"/>
    <col min="12029" max="12029" width="3.875" style="73" customWidth="1"/>
    <col min="12030" max="12279" width="9" style="73"/>
    <col min="12280" max="12280" width="37.125" style="73" customWidth="1"/>
    <col min="12281" max="12284" width="17.5" style="73" customWidth="1"/>
    <col min="12285" max="12285" width="3.875" style="73" customWidth="1"/>
    <col min="12286" max="12535" width="9" style="73"/>
    <col min="12536" max="12536" width="37.125" style="73" customWidth="1"/>
    <col min="12537" max="12540" width="17.5" style="73" customWidth="1"/>
    <col min="12541" max="12541" width="3.875" style="73" customWidth="1"/>
    <col min="12542" max="12791" width="9" style="73"/>
    <col min="12792" max="12792" width="37.125" style="73" customWidth="1"/>
    <col min="12793" max="12796" width="17.5" style="73" customWidth="1"/>
    <col min="12797" max="12797" width="3.875" style="73" customWidth="1"/>
    <col min="12798" max="13047" width="9" style="73"/>
    <col min="13048" max="13048" width="37.125" style="73" customWidth="1"/>
    <col min="13049" max="13052" width="17.5" style="73" customWidth="1"/>
    <col min="13053" max="13053" width="3.875" style="73" customWidth="1"/>
    <col min="13054" max="13303" width="9" style="73"/>
    <col min="13304" max="13304" width="37.125" style="73" customWidth="1"/>
    <col min="13305" max="13308" width="17.5" style="73" customWidth="1"/>
    <col min="13309" max="13309" width="3.875" style="73" customWidth="1"/>
    <col min="13310" max="13559" width="9" style="73"/>
    <col min="13560" max="13560" width="37.125" style="73" customWidth="1"/>
    <col min="13561" max="13564" width="17.5" style="73" customWidth="1"/>
    <col min="13565" max="13565" width="3.875" style="73" customWidth="1"/>
    <col min="13566" max="13815" width="9" style="73"/>
    <col min="13816" max="13816" width="37.125" style="73" customWidth="1"/>
    <col min="13817" max="13820" width="17.5" style="73" customWidth="1"/>
    <col min="13821" max="13821" width="3.875" style="73" customWidth="1"/>
    <col min="13822" max="14071" width="9" style="73"/>
    <col min="14072" max="14072" width="37.125" style="73" customWidth="1"/>
    <col min="14073" max="14076" width="17.5" style="73" customWidth="1"/>
    <col min="14077" max="14077" width="3.875" style="73" customWidth="1"/>
    <col min="14078" max="14327" width="9" style="73"/>
    <col min="14328" max="14328" width="37.125" style="73" customWidth="1"/>
    <col min="14329" max="14332" width="17.5" style="73" customWidth="1"/>
    <col min="14333" max="14333" width="3.875" style="73" customWidth="1"/>
    <col min="14334" max="14583" width="9" style="73"/>
    <col min="14584" max="14584" width="37.125" style="73" customWidth="1"/>
    <col min="14585" max="14588" width="17.5" style="73" customWidth="1"/>
    <col min="14589" max="14589" width="3.875" style="73" customWidth="1"/>
    <col min="14590" max="14839" width="9" style="73"/>
    <col min="14840" max="14840" width="37.125" style="73" customWidth="1"/>
    <col min="14841" max="14844" width="17.5" style="73" customWidth="1"/>
    <col min="14845" max="14845" width="3.875" style="73" customWidth="1"/>
    <col min="14846" max="15095" width="9" style="73"/>
    <col min="15096" max="15096" width="37.125" style="73" customWidth="1"/>
    <col min="15097" max="15100" width="17.5" style="73" customWidth="1"/>
    <col min="15101" max="15101" width="3.875" style="73" customWidth="1"/>
    <col min="15102" max="15351" width="9" style="73"/>
    <col min="15352" max="15352" width="37.125" style="73" customWidth="1"/>
    <col min="15353" max="15356" width="17.5" style="73" customWidth="1"/>
    <col min="15357" max="15357" width="3.875" style="73" customWidth="1"/>
    <col min="15358" max="15607" width="9" style="73"/>
    <col min="15608" max="15608" width="37.125" style="73" customWidth="1"/>
    <col min="15609" max="15612" width="17.5" style="73" customWidth="1"/>
    <col min="15613" max="15613" width="3.875" style="73" customWidth="1"/>
    <col min="15614" max="15863" width="9" style="73"/>
    <col min="15864" max="15864" width="37.125" style="73" customWidth="1"/>
    <col min="15865" max="15868" width="17.5" style="73" customWidth="1"/>
    <col min="15869" max="15869" width="3.875" style="73" customWidth="1"/>
    <col min="15870" max="16119" width="9" style="73"/>
    <col min="16120" max="16120" width="37.125" style="73" customWidth="1"/>
    <col min="16121" max="16124" width="17.5" style="73" customWidth="1"/>
    <col min="16125" max="16125" width="3.875" style="73" customWidth="1"/>
    <col min="16126" max="16384" width="9" style="73"/>
  </cols>
  <sheetData>
    <row r="1" spans="1:8" ht="18.75">
      <c r="A1" s="637" t="s">
        <v>339</v>
      </c>
      <c r="B1" s="637"/>
      <c r="C1" s="637"/>
      <c r="D1" s="637"/>
      <c r="E1" s="637"/>
      <c r="F1" s="637"/>
    </row>
    <row r="2" spans="1:8" ht="22.5">
      <c r="A2" s="77"/>
      <c r="B2" s="77"/>
      <c r="C2" s="375"/>
      <c r="D2" s="77"/>
      <c r="E2" s="375"/>
      <c r="F2" s="79" t="s">
        <v>340</v>
      </c>
    </row>
    <row r="3" spans="1:8" s="70" customFormat="1" ht="15">
      <c r="A3" s="42"/>
      <c r="B3" s="80"/>
      <c r="C3" s="81"/>
      <c r="D3" s="81"/>
      <c r="E3" s="81"/>
      <c r="F3" s="44" t="s">
        <v>341</v>
      </c>
    </row>
    <row r="4" spans="1:8" s="71" customFormat="1" ht="22.5" customHeight="1">
      <c r="A4" s="638" t="s">
        <v>342</v>
      </c>
      <c r="B4" s="639" t="s">
        <v>1128</v>
      </c>
      <c r="C4" s="640" t="s">
        <v>229</v>
      </c>
      <c r="D4" s="640" t="s">
        <v>343</v>
      </c>
      <c r="E4" s="640" t="s">
        <v>234</v>
      </c>
      <c r="F4" s="639" t="s">
        <v>344</v>
      </c>
    </row>
    <row r="5" spans="1:8" s="71" customFormat="1" ht="22.5" customHeight="1">
      <c r="A5" s="638"/>
      <c r="B5" s="639"/>
      <c r="C5" s="640"/>
      <c r="D5" s="640"/>
      <c r="E5" s="640"/>
      <c r="F5" s="639"/>
      <c r="G5" s="71" t="s">
        <v>345</v>
      </c>
    </row>
    <row r="6" spans="1:8" s="71" customFormat="1" ht="21" customHeight="1">
      <c r="A6" s="119" t="s">
        <v>346</v>
      </c>
      <c r="B6" s="84">
        <f>SUM(B7:B112)</f>
        <v>0</v>
      </c>
      <c r="C6" s="84">
        <f>SUM(C7:C112)</f>
        <v>0</v>
      </c>
      <c r="D6" s="315" t="e">
        <f>SUM(D7:D112)</f>
        <v>#REF!</v>
      </c>
      <c r="E6" s="84">
        <f>SUM(E7:E112)</f>
        <v>0</v>
      </c>
      <c r="F6" s="84">
        <f>SUM(F7:F112)</f>
        <v>0</v>
      </c>
    </row>
    <row r="7" spans="1:8" s="70" customFormat="1" ht="20.25" customHeight="1">
      <c r="A7" s="120" t="s">
        <v>347</v>
      </c>
      <c r="B7" s="585"/>
      <c r="C7" s="592"/>
      <c r="D7" s="121">
        <v>0</v>
      </c>
      <c r="E7" s="595"/>
      <c r="F7" s="478"/>
      <c r="G7" s="70" t="e">
        <f>SUMIF('[7]2016科目余额表'!$A$1:$A$65536,#REF!,'[7]2016科目余额表'!$R$1:$R$65536)</f>
        <v>#VALUE!</v>
      </c>
    </row>
    <row r="8" spans="1:8" s="70" customFormat="1" ht="20.25" customHeight="1">
      <c r="A8" s="120" t="s">
        <v>348</v>
      </c>
      <c r="B8" s="585"/>
      <c r="C8" s="592"/>
      <c r="D8" s="121">
        <v>4550</v>
      </c>
      <c r="E8" s="595"/>
      <c r="F8" s="478"/>
      <c r="G8" s="70" t="e">
        <f>SUMIF('[7]2016科目余额表'!$A$1:$A$65536,#REF!,'[7]2016科目余额表'!$R$1:$R$65536)</f>
        <v>#VALUE!</v>
      </c>
      <c r="H8" s="124"/>
    </row>
    <row r="9" spans="1:8" s="70" customFormat="1" ht="20.25" customHeight="1">
      <c r="A9" s="120" t="s">
        <v>349</v>
      </c>
      <c r="B9" s="585"/>
      <c r="C9" s="592"/>
      <c r="D9" s="121">
        <v>0</v>
      </c>
      <c r="E9" s="595"/>
      <c r="F9" s="478"/>
      <c r="G9" s="70" t="e">
        <f>SUMIF('[7]2016科目余额表'!$A$1:$A$65536,#REF!,'[7]2016科目余额表'!$R$1:$R$65536)</f>
        <v>#VALUE!</v>
      </c>
    </row>
    <row r="10" spans="1:8" s="584" customFormat="1" ht="20.25" customHeight="1">
      <c r="A10" s="120" t="s">
        <v>350</v>
      </c>
      <c r="B10" s="585"/>
      <c r="C10" s="592"/>
      <c r="D10" s="121">
        <v>0</v>
      </c>
      <c r="E10" s="595"/>
      <c r="F10" s="583"/>
      <c r="G10" s="584" t="e">
        <f>SUMIF('[7]2016科目余额表'!$A$1:$A$65536,#REF!,'[7]2016科目余额表'!$R$1:$R$65536)</f>
        <v>#VALUE!</v>
      </c>
    </row>
    <row r="11" spans="1:8" s="70" customFormat="1" ht="20.25" customHeight="1">
      <c r="A11" s="120" t="s">
        <v>351</v>
      </c>
      <c r="B11" s="585"/>
      <c r="C11" s="592"/>
      <c r="D11" s="121">
        <v>0</v>
      </c>
      <c r="E11" s="595"/>
      <c r="F11" s="52"/>
      <c r="G11" s="70" t="e">
        <f>SUMIF('[7]2016科目余额表'!$A$1:$A$65536,#REF!,'[7]2016科目余额表'!$R$1:$R$65536)</f>
        <v>#VALUE!</v>
      </c>
    </row>
    <row r="12" spans="1:8" s="70" customFormat="1" ht="20.25" customHeight="1">
      <c r="A12" s="120" t="s">
        <v>352</v>
      </c>
      <c r="B12" s="585"/>
      <c r="C12" s="592"/>
      <c r="D12" s="121">
        <v>0</v>
      </c>
      <c r="E12" s="595"/>
      <c r="F12" s="52"/>
      <c r="G12" s="70" t="e">
        <f>SUMIF('[7]2016科目余额表'!$A$1:$A$65536,#REF!,'[7]2016科目余额表'!$R$1:$R$65536)</f>
        <v>#VALUE!</v>
      </c>
    </row>
    <row r="13" spans="1:8" s="70" customFormat="1" ht="20.25" customHeight="1">
      <c r="A13" s="120" t="s">
        <v>353</v>
      </c>
      <c r="B13" s="585"/>
      <c r="C13" s="592"/>
      <c r="D13" s="121">
        <v>0</v>
      </c>
      <c r="E13" s="595"/>
      <c r="F13" s="52"/>
      <c r="G13" s="70" t="e">
        <f>SUMIF('[7]2016科目余额表'!$A$1:$A$65536,#REF!,'[7]2016科目余额表'!$R$1:$R$65536)</f>
        <v>#VALUE!</v>
      </c>
    </row>
    <row r="14" spans="1:8" s="70" customFormat="1" ht="20.25" customHeight="1">
      <c r="A14" s="120" t="s">
        <v>354</v>
      </c>
      <c r="B14" s="585"/>
      <c r="C14" s="592"/>
      <c r="D14" s="121">
        <v>0</v>
      </c>
      <c r="E14" s="595"/>
      <c r="F14" s="52"/>
      <c r="G14" s="70" t="e">
        <f>SUMIF('[7]2016科目余额表'!$A$1:$A$65536,#REF!,'[7]2016科目余额表'!$R$1:$R$65536)</f>
        <v>#VALUE!</v>
      </c>
    </row>
    <row r="15" spans="1:8" s="70" customFormat="1" ht="20.25" customHeight="1">
      <c r="A15" s="120" t="s">
        <v>355</v>
      </c>
      <c r="B15" s="585"/>
      <c r="C15" s="592"/>
      <c r="D15" s="121">
        <v>0</v>
      </c>
      <c r="E15" s="595"/>
      <c r="F15" s="52"/>
      <c r="G15" s="70" t="e">
        <f>SUMIF('[7]2016科目余额表'!$A$1:$A$65536,#REF!,'[7]2016科目余额表'!$R$1:$R$65536)</f>
        <v>#VALUE!</v>
      </c>
    </row>
    <row r="16" spans="1:8" s="70" customFormat="1" ht="20.25" customHeight="1">
      <c r="A16" s="120" t="s">
        <v>356</v>
      </c>
      <c r="B16" s="585"/>
      <c r="C16" s="592"/>
      <c r="D16" s="121">
        <v>0</v>
      </c>
      <c r="E16" s="595"/>
      <c r="F16" s="52"/>
      <c r="G16" s="70" t="e">
        <f>SUMIF('[7]2016科目余额表'!$A$1:$A$65536,#REF!,'[7]2016科目余额表'!$R$1:$R$65536)</f>
        <v>#VALUE!</v>
      </c>
    </row>
    <row r="17" spans="1:7" s="70" customFormat="1" ht="20.25" customHeight="1">
      <c r="A17" s="120" t="s">
        <v>357</v>
      </c>
      <c r="B17" s="585"/>
      <c r="C17" s="592"/>
      <c r="D17" s="121">
        <v>0</v>
      </c>
      <c r="E17" s="595"/>
      <c r="F17" s="52"/>
      <c r="G17" s="70" t="e">
        <f>SUMIF('[7]2016科目余额表'!$A$1:$A$65536,#REF!,'[7]2016科目余额表'!$R$1:$R$65536)</f>
        <v>#VALUE!</v>
      </c>
    </row>
    <row r="18" spans="1:7" s="70" customFormat="1" ht="20.25" customHeight="1">
      <c r="A18" s="120" t="s">
        <v>358</v>
      </c>
      <c r="B18" s="585"/>
      <c r="C18" s="592"/>
      <c r="D18" s="121">
        <v>0</v>
      </c>
      <c r="E18" s="595"/>
      <c r="F18" s="52"/>
      <c r="G18" s="70" t="e">
        <f>SUMIF('[7]2016科目余额表'!$A$1:$A$65536,#REF!,'[7]2016科目余额表'!$R$1:$R$65536)</f>
        <v>#VALUE!</v>
      </c>
    </row>
    <row r="19" spans="1:7" s="70" customFormat="1" ht="20.25" customHeight="1">
      <c r="A19" s="120" t="s">
        <v>359</v>
      </c>
      <c r="B19" s="585"/>
      <c r="C19" s="592"/>
      <c r="D19" s="121">
        <v>0</v>
      </c>
      <c r="E19" s="595"/>
      <c r="F19" s="52"/>
      <c r="G19" s="70" t="e">
        <f>SUMIF('[7]2016科目余额表'!$A$1:$A$65536,#REF!,'[7]2016科目余额表'!$R$1:$R$65536)</f>
        <v>#VALUE!</v>
      </c>
    </row>
    <row r="20" spans="1:7" s="70" customFormat="1" ht="20.25" customHeight="1">
      <c r="A20" s="120" t="s">
        <v>360</v>
      </c>
      <c r="B20" s="585"/>
      <c r="C20" s="592"/>
      <c r="D20" s="121">
        <v>0</v>
      </c>
      <c r="E20" s="595"/>
      <c r="F20" s="52"/>
      <c r="G20" s="70" t="e">
        <f>SUMIF('[7]2016科目余额表'!$A$1:$A$65536,#REF!,'[7]2016科目余额表'!$R$1:$R$65536)</f>
        <v>#VALUE!</v>
      </c>
    </row>
    <row r="21" spans="1:7" s="70" customFormat="1" ht="20.25" customHeight="1">
      <c r="A21" s="120" t="s">
        <v>361</v>
      </c>
      <c r="B21" s="585"/>
      <c r="C21" s="592"/>
      <c r="D21" s="121">
        <v>0</v>
      </c>
      <c r="E21" s="595"/>
      <c r="F21" s="52"/>
      <c r="G21" s="70" t="e">
        <f>SUMIF('[7]2016科目余额表'!$A$1:$A$65536,#REF!,'[7]2016科目余额表'!$R$1:$R$65536)</f>
        <v>#VALUE!</v>
      </c>
    </row>
    <row r="22" spans="1:7" s="70" customFormat="1" ht="20.25" customHeight="1">
      <c r="A22" s="120" t="s">
        <v>362</v>
      </c>
      <c r="B22" s="585"/>
      <c r="C22" s="592"/>
      <c r="D22" s="121">
        <v>0</v>
      </c>
      <c r="E22" s="595"/>
      <c r="F22" s="52"/>
      <c r="G22" s="70" t="e">
        <f>SUMIF('[7]2016科目余额表'!$A$1:$A$65536,#REF!,'[7]2016科目余额表'!$R$1:$R$65536)</f>
        <v>#VALUE!</v>
      </c>
    </row>
    <row r="23" spans="1:7" s="70" customFormat="1" ht="20.25" customHeight="1">
      <c r="A23" s="120" t="s">
        <v>363</v>
      </c>
      <c r="B23" s="585"/>
      <c r="C23" s="592"/>
      <c r="D23" s="121">
        <v>0</v>
      </c>
      <c r="E23" s="595"/>
      <c r="F23" s="52"/>
      <c r="G23" s="70" t="e">
        <f>SUMIF('[7]2016科目余额表'!$A$1:$A$65536,#REF!,'[7]2016科目余额表'!$R$1:$R$65536)</f>
        <v>#VALUE!</v>
      </c>
    </row>
    <row r="24" spans="1:7" s="70" customFormat="1" ht="20.25" customHeight="1">
      <c r="A24" s="120" t="s">
        <v>364</v>
      </c>
      <c r="B24" s="585"/>
      <c r="C24" s="592"/>
      <c r="D24" s="121">
        <v>0</v>
      </c>
      <c r="E24" s="595"/>
      <c r="F24" s="52"/>
      <c r="G24" s="70" t="e">
        <f>SUMIF('[7]2016科目余额表'!$A$1:$A$65536,#REF!,'[7]2016科目余额表'!$R$1:$R$65536)</f>
        <v>#VALUE!</v>
      </c>
    </row>
    <row r="25" spans="1:7" s="70" customFormat="1" ht="20.25" customHeight="1">
      <c r="A25" s="120" t="s">
        <v>365</v>
      </c>
      <c r="B25" s="585"/>
      <c r="C25" s="592"/>
      <c r="D25" s="121">
        <v>0</v>
      </c>
      <c r="E25" s="595"/>
      <c r="F25" s="52"/>
      <c r="G25" s="70" t="e">
        <f>SUMIF('[7]2016科目余额表'!$A$1:$A$65536,#REF!,'[7]2016科目余额表'!$R$1:$R$65536)</f>
        <v>#VALUE!</v>
      </c>
    </row>
    <row r="26" spans="1:7" s="70" customFormat="1" ht="20.25" customHeight="1">
      <c r="A26" s="120" t="s">
        <v>366</v>
      </c>
      <c r="B26" s="585"/>
      <c r="C26" s="592"/>
      <c r="D26" s="121">
        <v>0</v>
      </c>
      <c r="E26" s="595"/>
      <c r="F26" s="52"/>
      <c r="G26" s="70" t="e">
        <f>SUMIF('[7]2016科目余额表'!$A$1:$A$65536,#REF!,'[7]2016科目余额表'!$R$1:$R$65536)</f>
        <v>#VALUE!</v>
      </c>
    </row>
    <row r="27" spans="1:7" s="70" customFormat="1" ht="20.25" customHeight="1">
      <c r="A27" s="120" t="s">
        <v>367</v>
      </c>
      <c r="B27" s="585"/>
      <c r="C27" s="592"/>
      <c r="D27" s="121">
        <v>0</v>
      </c>
      <c r="E27" s="595"/>
      <c r="F27" s="52"/>
      <c r="G27" s="70" t="e">
        <f>SUMIF('[7]2016科目余额表'!$A$1:$A$65536,#REF!,'[7]2016科目余额表'!$R$1:$R$65536)</f>
        <v>#VALUE!</v>
      </c>
    </row>
    <row r="28" spans="1:7" s="70" customFormat="1" ht="20.25" customHeight="1">
      <c r="A28" s="120" t="s">
        <v>368</v>
      </c>
      <c r="B28" s="585"/>
      <c r="C28" s="592"/>
      <c r="D28" s="121">
        <v>0</v>
      </c>
      <c r="E28" s="595"/>
      <c r="F28" s="52"/>
      <c r="G28" s="70" t="e">
        <f>SUMIF('[7]2016科目余额表'!$A$1:$A$65536,#REF!,'[7]2016科目余额表'!$R$1:$R$65536)</f>
        <v>#VALUE!</v>
      </c>
    </row>
    <row r="29" spans="1:7" s="70" customFormat="1" ht="20.25" customHeight="1">
      <c r="A29" s="120" t="s">
        <v>369</v>
      </c>
      <c r="B29" s="585"/>
      <c r="C29" s="592"/>
      <c r="D29" s="121">
        <v>0</v>
      </c>
      <c r="E29" s="595"/>
      <c r="F29" s="52"/>
      <c r="G29" s="70" t="e">
        <f>SUMIF('[7]2016科目余额表'!$A$1:$A$65536,#REF!,'[7]2016科目余额表'!$R$1:$R$65536)</f>
        <v>#VALUE!</v>
      </c>
    </row>
    <row r="30" spans="1:7" s="70" customFormat="1" ht="23.25" customHeight="1">
      <c r="A30" s="120" t="s">
        <v>370</v>
      </c>
      <c r="B30" s="585"/>
      <c r="C30" s="592"/>
      <c r="D30" s="121">
        <v>0</v>
      </c>
      <c r="E30" s="595"/>
      <c r="F30" s="479"/>
      <c r="G30" s="70" t="e">
        <f>SUMIF('[7]2016科目余额表'!$A$1:$A$65536,#REF!,'[7]2016科目余额表'!$R$1:$R$65536)</f>
        <v>#VALUE!</v>
      </c>
    </row>
    <row r="31" spans="1:7" s="70" customFormat="1" ht="20.25" customHeight="1">
      <c r="A31" s="120" t="s">
        <v>371</v>
      </c>
      <c r="B31" s="585"/>
      <c r="C31" s="592"/>
      <c r="D31" s="121">
        <v>0</v>
      </c>
      <c r="E31" s="595"/>
      <c r="F31" s="52"/>
      <c r="G31" s="70" t="e">
        <f>SUMIF('[7]2016科目余额表'!$A$1:$A$65536,#REF!,'[7]2016科目余额表'!$R$1:$R$65536)</f>
        <v>#VALUE!</v>
      </c>
    </row>
    <row r="32" spans="1:7" s="70" customFormat="1" ht="20.25" customHeight="1">
      <c r="A32" s="120" t="s">
        <v>372</v>
      </c>
      <c r="B32" s="585"/>
      <c r="C32" s="592"/>
      <c r="D32" s="121">
        <v>0</v>
      </c>
      <c r="E32" s="595"/>
      <c r="F32" s="52"/>
      <c r="G32" s="70" t="e">
        <f>SUMIF('[7]2016科目余额表'!$A$1:$A$65536,#REF!,'[7]2016科目余额表'!$R$1:$R$65536)</f>
        <v>#VALUE!</v>
      </c>
    </row>
    <row r="33" spans="1:7" s="70" customFormat="1" ht="20.25" customHeight="1">
      <c r="A33" s="120" t="s">
        <v>373</v>
      </c>
      <c r="B33" s="585"/>
      <c r="C33" s="592"/>
      <c r="D33" s="121">
        <v>0</v>
      </c>
      <c r="E33" s="595"/>
      <c r="F33" s="52"/>
      <c r="G33" s="70" t="e">
        <f>SUMIF('[7]2016科目余额表'!$A$1:$A$65536,#REF!,'[7]2016科目余额表'!$R$1:$R$65536)</f>
        <v>#VALUE!</v>
      </c>
    </row>
    <row r="34" spans="1:7" s="70" customFormat="1" ht="20.25" customHeight="1">
      <c r="A34" s="120" t="s">
        <v>374</v>
      </c>
      <c r="B34" s="585"/>
      <c r="C34" s="592"/>
      <c r="D34" s="121">
        <v>0</v>
      </c>
      <c r="E34" s="595"/>
      <c r="F34" s="52"/>
      <c r="G34" s="70" t="e">
        <f>SUMIF('[7]2016科目余额表'!$A$1:$A$65536,#REF!,'[7]2016科目余额表'!$R$1:$R$65536)</f>
        <v>#VALUE!</v>
      </c>
    </row>
    <row r="35" spans="1:7" s="70" customFormat="1" ht="20.25" customHeight="1">
      <c r="A35" s="120" t="s">
        <v>375</v>
      </c>
      <c r="B35" s="585"/>
      <c r="C35" s="592"/>
      <c r="D35" s="121">
        <v>0</v>
      </c>
      <c r="E35" s="595"/>
      <c r="F35" s="52"/>
      <c r="G35" s="70" t="e">
        <f>SUMIF('[7]2016科目余额表'!$A$1:$A$65536,#REF!,'[7]2016科目余额表'!$R$1:$R$65536)</f>
        <v>#VALUE!</v>
      </c>
    </row>
    <row r="36" spans="1:7" s="70" customFormat="1" ht="20.25" customHeight="1">
      <c r="A36" s="120" t="s">
        <v>376</v>
      </c>
      <c r="B36" s="585"/>
      <c r="C36" s="592"/>
      <c r="D36" s="121">
        <v>0</v>
      </c>
      <c r="E36" s="595"/>
      <c r="F36" s="52"/>
      <c r="G36" s="70" t="e">
        <f>SUMIF('[7]2016科目余额表'!$A$1:$A$65536,#REF!,'[7]2016科目余额表'!$R$1:$R$65536)</f>
        <v>#VALUE!</v>
      </c>
    </row>
    <row r="37" spans="1:7" s="70" customFormat="1" ht="20.25" customHeight="1">
      <c r="A37" s="120" t="s">
        <v>377</v>
      </c>
      <c r="B37" s="585"/>
      <c r="C37" s="592"/>
      <c r="D37" s="121">
        <v>0</v>
      </c>
      <c r="E37" s="595"/>
      <c r="F37" s="52"/>
      <c r="G37" s="70" t="e">
        <f>SUMIF('[7]2016科目余额表'!$A$1:$A$65536,#REF!,'[7]2016科目余额表'!$R$1:$R$65536)</f>
        <v>#VALUE!</v>
      </c>
    </row>
    <row r="38" spans="1:7" s="70" customFormat="1" ht="20.25" customHeight="1">
      <c r="A38" s="120" t="s">
        <v>378</v>
      </c>
      <c r="B38" s="585"/>
      <c r="C38" s="592"/>
      <c r="D38" s="121">
        <v>0</v>
      </c>
      <c r="E38" s="595"/>
      <c r="F38" s="52"/>
      <c r="G38" s="70" t="e">
        <f>SUMIF('[7]2016科目余额表'!$A$1:$A$65536,#REF!,'[7]2016科目余额表'!$R$1:$R$65536)</f>
        <v>#VALUE!</v>
      </c>
    </row>
    <row r="39" spans="1:7" s="70" customFormat="1" ht="20.25" customHeight="1">
      <c r="A39" s="120" t="s">
        <v>379</v>
      </c>
      <c r="B39" s="585"/>
      <c r="C39" s="592"/>
      <c r="D39" s="121">
        <v>0</v>
      </c>
      <c r="E39" s="595"/>
      <c r="F39" s="52"/>
      <c r="G39" s="70" t="e">
        <f>SUMIF('[7]2016科目余额表'!$A$1:$A$65536,#REF!,'[7]2016科目余额表'!$R$1:$R$65536)</f>
        <v>#VALUE!</v>
      </c>
    </row>
    <row r="40" spans="1:7" s="70" customFormat="1" ht="20.25" customHeight="1">
      <c r="A40" s="120" t="s">
        <v>380</v>
      </c>
      <c r="B40" s="585"/>
      <c r="C40" s="592"/>
      <c r="D40" s="121">
        <v>0</v>
      </c>
      <c r="E40" s="595"/>
      <c r="F40" s="52"/>
      <c r="G40" s="70" t="e">
        <f>SUMIF('[7]2016科目余额表'!$A$1:$A$65536,#REF!,'[7]2016科目余额表'!$R$1:$R$65536)</f>
        <v>#VALUE!</v>
      </c>
    </row>
    <row r="41" spans="1:7" s="70" customFormat="1" ht="20.25" customHeight="1">
      <c r="A41" s="120" t="s">
        <v>381</v>
      </c>
      <c r="B41" s="585"/>
      <c r="C41" s="592"/>
      <c r="D41" s="121">
        <v>0</v>
      </c>
      <c r="E41" s="595"/>
      <c r="F41" s="52"/>
      <c r="G41" s="70" t="e">
        <f>SUMIF('[7]2016科目余额表'!$A$1:$A$65536,#REF!,'[7]2016科目余额表'!$R$1:$R$65536)</f>
        <v>#VALUE!</v>
      </c>
    </row>
    <row r="42" spans="1:7" s="70" customFormat="1" ht="20.25" customHeight="1">
      <c r="A42" s="120" t="s">
        <v>382</v>
      </c>
      <c r="B42" s="585"/>
      <c r="C42" s="592"/>
      <c r="D42" s="121">
        <v>0</v>
      </c>
      <c r="E42" s="595"/>
      <c r="F42" s="52"/>
      <c r="G42" s="70" t="e">
        <f>SUMIF('[7]2016科目余额表'!$A$1:$A$65536,#REF!,'[7]2016科目余额表'!$R$1:$R$65536)</f>
        <v>#VALUE!</v>
      </c>
    </row>
    <row r="43" spans="1:7" s="70" customFormat="1" ht="20.25" customHeight="1">
      <c r="A43" s="120" t="s">
        <v>383</v>
      </c>
      <c r="B43" s="585"/>
      <c r="C43" s="592"/>
      <c r="D43" s="121">
        <v>0</v>
      </c>
      <c r="E43" s="595"/>
      <c r="F43" s="52"/>
      <c r="G43" s="70" t="e">
        <f>SUMIF('[7]2016科目余额表'!$A$1:$A$65536,#REF!,'[7]2016科目余额表'!$R$1:$R$65536)</f>
        <v>#VALUE!</v>
      </c>
    </row>
    <row r="44" spans="1:7" s="70" customFormat="1" ht="20.25" customHeight="1">
      <c r="A44" s="120" t="s">
        <v>384</v>
      </c>
      <c r="B44" s="585"/>
      <c r="C44" s="592"/>
      <c r="D44" s="121">
        <v>0</v>
      </c>
      <c r="E44" s="595"/>
      <c r="F44" s="52"/>
      <c r="G44" s="70" t="e">
        <f>SUMIF('[7]2016科目余额表'!$A$1:$A$65536,#REF!,'[7]2016科目余额表'!$R$1:$R$65536)</f>
        <v>#VALUE!</v>
      </c>
    </row>
    <row r="45" spans="1:7" s="70" customFormat="1" ht="20.25" customHeight="1">
      <c r="A45" s="120" t="s">
        <v>385</v>
      </c>
      <c r="B45" s="585"/>
      <c r="C45" s="592"/>
      <c r="D45" s="121">
        <v>0</v>
      </c>
      <c r="E45" s="595"/>
      <c r="F45" s="52"/>
      <c r="G45" s="70" t="e">
        <f>SUMIF('[7]2016科目余额表'!$A$1:$A$65536,#REF!,'[7]2016科目余额表'!$R$1:$R$65536)</f>
        <v>#VALUE!</v>
      </c>
    </row>
    <row r="46" spans="1:7" s="70" customFormat="1" ht="20.25" customHeight="1">
      <c r="A46" s="120" t="s">
        <v>386</v>
      </c>
      <c r="B46" s="585"/>
      <c r="C46" s="592"/>
      <c r="D46" s="121">
        <v>0</v>
      </c>
      <c r="E46" s="595"/>
      <c r="F46" s="52"/>
      <c r="G46" s="70" t="e">
        <f>SUMIF('[7]2016科目余额表'!$A$1:$A$65536,#REF!,'[7]2016科目余额表'!$R$1:$R$65536)</f>
        <v>#VALUE!</v>
      </c>
    </row>
    <row r="47" spans="1:7" s="70" customFormat="1" ht="20.25" customHeight="1">
      <c r="A47" s="120" t="s">
        <v>387</v>
      </c>
      <c r="B47" s="585"/>
      <c r="C47" s="592"/>
      <c r="D47" s="121">
        <v>0</v>
      </c>
      <c r="E47" s="595"/>
      <c r="F47" s="52"/>
      <c r="G47" s="70" t="e">
        <f>SUMIF('[7]2016科目余额表'!$A$1:$A$65536,#REF!,'[7]2016科目余额表'!$R$1:$R$65536)</f>
        <v>#VALUE!</v>
      </c>
    </row>
    <row r="48" spans="1:7" s="70" customFormat="1" ht="20.25" customHeight="1">
      <c r="A48" s="120" t="s">
        <v>388</v>
      </c>
      <c r="B48" s="585"/>
      <c r="C48" s="592"/>
      <c r="D48" s="121">
        <v>0</v>
      </c>
      <c r="E48" s="595"/>
      <c r="F48" s="52"/>
      <c r="G48" s="70" t="e">
        <f>SUMIF('[7]2016科目余额表'!$A$1:$A$65536,#REF!,'[7]2016科目余额表'!$R$1:$R$65536)</f>
        <v>#VALUE!</v>
      </c>
    </row>
    <row r="49" spans="1:7" s="70" customFormat="1" ht="20.25" customHeight="1">
      <c r="A49" s="120" t="s">
        <v>389</v>
      </c>
      <c r="B49" s="585"/>
      <c r="C49" s="592"/>
      <c r="D49" s="121">
        <v>0</v>
      </c>
      <c r="E49" s="595"/>
      <c r="F49" s="52"/>
      <c r="G49" s="70" t="e">
        <f>SUMIF('[7]2016科目余额表'!$A$1:$A$65536,#REF!,'[7]2016科目余额表'!$R$1:$R$65536)</f>
        <v>#VALUE!</v>
      </c>
    </row>
    <row r="50" spans="1:7" s="70" customFormat="1" ht="20.25" customHeight="1">
      <c r="A50" s="120" t="s">
        <v>390</v>
      </c>
      <c r="B50" s="585"/>
      <c r="C50" s="592"/>
      <c r="D50" s="121">
        <v>0</v>
      </c>
      <c r="E50" s="595"/>
      <c r="F50" s="52"/>
      <c r="G50" s="70" t="e">
        <f>SUMIF('[7]2016科目余额表'!$A$1:$A$65536,#REF!,'[7]2016科目余额表'!$R$1:$R$65536)</f>
        <v>#VALUE!</v>
      </c>
    </row>
    <row r="51" spans="1:7" s="70" customFormat="1" ht="20.25" customHeight="1">
      <c r="A51" s="120" t="s">
        <v>391</v>
      </c>
      <c r="B51" s="585"/>
      <c r="C51" s="592"/>
      <c r="D51" s="121">
        <v>0</v>
      </c>
      <c r="E51" s="595"/>
      <c r="F51" s="52"/>
      <c r="G51" s="70" t="e">
        <f>SUMIF('[7]2016科目余额表'!$A$1:$A$65536,#REF!,'[7]2016科目余额表'!$R$1:$R$65536)</f>
        <v>#VALUE!</v>
      </c>
    </row>
    <row r="52" spans="1:7" s="70" customFormat="1" ht="20.25" customHeight="1">
      <c r="A52" s="120" t="s">
        <v>392</v>
      </c>
      <c r="B52" s="585"/>
      <c r="C52" s="592"/>
      <c r="D52" s="121">
        <v>0</v>
      </c>
      <c r="E52" s="595"/>
      <c r="F52" s="52"/>
      <c r="G52" s="70" t="e">
        <f>SUMIF('[7]2016科目余额表'!$A$1:$A$65536,#REF!,'[7]2016科目余额表'!$R$1:$R$65536)</f>
        <v>#VALUE!</v>
      </c>
    </row>
    <row r="53" spans="1:7" s="70" customFormat="1" ht="20.25" customHeight="1">
      <c r="A53" s="120" t="s">
        <v>393</v>
      </c>
      <c r="B53" s="585"/>
      <c r="C53" s="592"/>
      <c r="D53" s="121">
        <v>0</v>
      </c>
      <c r="E53" s="595"/>
      <c r="F53" s="52"/>
      <c r="G53" s="70" t="e">
        <f>SUMIF('[7]2016科目余额表'!$A$1:$A$65536,#REF!,'[7]2016科目余额表'!$R$1:$R$65536)</f>
        <v>#VALUE!</v>
      </c>
    </row>
    <row r="54" spans="1:7" s="70" customFormat="1" ht="20.25" customHeight="1">
      <c r="A54" s="120" t="s">
        <v>394</v>
      </c>
      <c r="B54" s="585"/>
      <c r="C54" s="592"/>
      <c r="D54" s="121">
        <v>0</v>
      </c>
      <c r="E54" s="595"/>
      <c r="F54" s="52"/>
      <c r="G54" s="70" t="e">
        <f>SUMIF('[7]2016科目余额表'!$A$1:$A$65536,#REF!,'[7]2016科目余额表'!$R$1:$R$65536)</f>
        <v>#VALUE!</v>
      </c>
    </row>
    <row r="55" spans="1:7" s="70" customFormat="1" ht="20.25" customHeight="1">
      <c r="A55" s="120" t="s">
        <v>395</v>
      </c>
      <c r="B55" s="585"/>
      <c r="C55" s="592"/>
      <c r="D55" s="121">
        <v>0</v>
      </c>
      <c r="E55" s="595"/>
      <c r="F55" s="52"/>
      <c r="G55" s="70" t="e">
        <f>SUMIF('[7]2016科目余额表'!$A$1:$A$65536,#REF!,'[7]2016科目余额表'!$R$1:$R$65536)</f>
        <v>#VALUE!</v>
      </c>
    </row>
    <row r="56" spans="1:7" s="70" customFormat="1" ht="20.25" customHeight="1">
      <c r="A56" s="120" t="s">
        <v>396</v>
      </c>
      <c r="B56" s="585"/>
      <c r="C56" s="592"/>
      <c r="D56" s="121">
        <v>0</v>
      </c>
      <c r="E56" s="595"/>
      <c r="F56" s="52"/>
      <c r="G56" s="70" t="e">
        <f>SUMIF('[7]2016科目余额表'!$A$1:$A$65536,#REF!,'[7]2016科目余额表'!$R$1:$R$65536)</f>
        <v>#VALUE!</v>
      </c>
    </row>
    <row r="57" spans="1:7" s="72" customFormat="1" ht="20.25" customHeight="1">
      <c r="A57" s="120" t="s">
        <v>397</v>
      </c>
      <c r="B57" s="585"/>
      <c r="C57" s="592"/>
      <c r="D57" s="121">
        <v>0</v>
      </c>
      <c r="E57" s="595"/>
      <c r="F57" s="52"/>
      <c r="G57" s="70" t="e">
        <f>SUMIF('[7]2016科目余额表'!$A$1:$A$65536,#REF!,'[7]2016科目余额表'!$R$1:$R$65536)</f>
        <v>#VALUE!</v>
      </c>
    </row>
    <row r="58" spans="1:7" s="70" customFormat="1" ht="20.25" customHeight="1">
      <c r="A58" s="120" t="s">
        <v>398</v>
      </c>
      <c r="B58" s="585"/>
      <c r="C58" s="592"/>
      <c r="D58" s="121">
        <v>0</v>
      </c>
      <c r="E58" s="595"/>
      <c r="F58" s="52"/>
      <c r="G58" s="70" t="e">
        <f>SUMIF('[7]2016科目余额表'!$A$1:$A$65536,#REF!,'[7]2016科目余额表'!$R$1:$R$65536)</f>
        <v>#VALUE!</v>
      </c>
    </row>
    <row r="59" spans="1:7" s="70" customFormat="1" ht="20.25" customHeight="1">
      <c r="A59" s="120" t="s">
        <v>399</v>
      </c>
      <c r="B59" s="585"/>
      <c r="C59" s="592"/>
      <c r="D59" s="121">
        <v>0</v>
      </c>
      <c r="E59" s="595"/>
      <c r="F59" s="52"/>
      <c r="G59" s="70" t="e">
        <f>SUMIF('[7]2016科目余额表'!$A$1:$A$65536,#REF!,'[7]2016科目余额表'!$R$1:$R$65536)</f>
        <v>#VALUE!</v>
      </c>
    </row>
    <row r="60" spans="1:7" s="70" customFormat="1" ht="20.25" customHeight="1">
      <c r="A60" s="120" t="s">
        <v>400</v>
      </c>
      <c r="B60" s="585"/>
      <c r="C60" s="592"/>
      <c r="D60" s="121">
        <v>0</v>
      </c>
      <c r="E60" s="595"/>
      <c r="F60" s="52"/>
      <c r="G60" s="70" t="e">
        <f>SUMIF('[7]2016科目余额表'!$A$1:$A$65536,#REF!,'[7]2016科目余额表'!$R$1:$R$65536)</f>
        <v>#VALUE!</v>
      </c>
    </row>
    <row r="61" spans="1:7" s="70" customFormat="1" ht="20.25" customHeight="1">
      <c r="A61" s="120" t="s">
        <v>401</v>
      </c>
      <c r="B61" s="585"/>
      <c r="C61" s="592"/>
      <c r="D61" s="121">
        <v>0</v>
      </c>
      <c r="E61" s="595"/>
      <c r="F61" s="52"/>
      <c r="G61" s="70" t="e">
        <f>SUMIF('[7]2016科目余额表'!$A$1:$A$65536,#REF!,'[7]2016科目余额表'!$R$1:$R$65536)</f>
        <v>#VALUE!</v>
      </c>
    </row>
    <row r="62" spans="1:7" s="70" customFormat="1" ht="20.25" customHeight="1">
      <c r="A62" s="120" t="s">
        <v>402</v>
      </c>
      <c r="B62" s="585"/>
      <c r="C62" s="592"/>
      <c r="D62" s="121">
        <v>0</v>
      </c>
      <c r="E62" s="595"/>
      <c r="F62" s="52"/>
      <c r="G62" s="70" t="e">
        <f>SUMIF('[7]2016科目余额表'!$A$1:$A$65536,#REF!,'[7]2016科目余额表'!$R$1:$R$65536)</f>
        <v>#VALUE!</v>
      </c>
    </row>
    <row r="63" spans="1:7" s="70" customFormat="1" ht="20.25" customHeight="1">
      <c r="A63" s="120" t="s">
        <v>403</v>
      </c>
      <c r="B63" s="585"/>
      <c r="C63" s="592"/>
      <c r="D63" s="121">
        <v>0</v>
      </c>
      <c r="E63" s="595"/>
      <c r="F63" s="52"/>
      <c r="G63" s="70" t="e">
        <f>SUMIF('[7]2016科目余额表'!$A$1:$A$65536,#REF!,'[7]2016科目余额表'!$R$1:$R$65536)</f>
        <v>#VALUE!</v>
      </c>
    </row>
    <row r="64" spans="1:7" ht="20.25" customHeight="1">
      <c r="A64" s="120" t="s">
        <v>404</v>
      </c>
      <c r="B64" s="585"/>
      <c r="C64" s="592"/>
      <c r="D64" s="121">
        <v>0</v>
      </c>
      <c r="E64" s="595"/>
      <c r="F64" s="52"/>
      <c r="G64" s="70" t="e">
        <f>SUMIF('[7]2016科目余额表'!$A$1:$A$65536,#REF!,'[7]2016科目余额表'!$R$1:$R$65536)</f>
        <v>#VALUE!</v>
      </c>
    </row>
    <row r="65" spans="1:7" ht="20.25" customHeight="1">
      <c r="A65" s="120" t="s">
        <v>405</v>
      </c>
      <c r="B65" s="585"/>
      <c r="C65" s="592"/>
      <c r="D65" s="121">
        <v>0</v>
      </c>
      <c r="E65" s="595">
        <v>0</v>
      </c>
      <c r="F65" s="52"/>
      <c r="G65" s="70" t="e">
        <f>SUMIF('[7]2016科目余额表'!$A$1:$A$65536,#REF!,'[7]2016科目余额表'!$R$1:$R$65536)</f>
        <v>#VALUE!</v>
      </c>
    </row>
    <row r="66" spans="1:7" ht="20.25" customHeight="1">
      <c r="A66" s="120" t="s">
        <v>406</v>
      </c>
      <c r="B66" s="585"/>
      <c r="C66" s="592"/>
      <c r="D66" s="121">
        <v>0</v>
      </c>
      <c r="E66" s="595"/>
      <c r="F66" s="52"/>
      <c r="G66" s="70" t="e">
        <f>SUMIF('[7]2016科目余额表'!$A$1:$A$65536,#REF!,'[7]2016科目余额表'!$R$1:$R$65536)</f>
        <v>#VALUE!</v>
      </c>
    </row>
    <row r="67" spans="1:7" ht="20.25" customHeight="1">
      <c r="A67" s="120" t="s">
        <v>407</v>
      </c>
      <c r="B67" s="585"/>
      <c r="C67" s="592"/>
      <c r="D67" s="121">
        <v>0</v>
      </c>
      <c r="E67" s="595"/>
      <c r="F67" s="52"/>
      <c r="G67" s="70" t="e">
        <f>SUMIF('[7]2016科目余额表'!$A$1:$A$65536,#REF!,'[7]2016科目余额表'!$R$1:$R$65536)</f>
        <v>#VALUE!</v>
      </c>
    </row>
    <row r="68" spans="1:7" ht="20.25" customHeight="1">
      <c r="A68" s="120" t="s">
        <v>408</v>
      </c>
      <c r="B68" s="585"/>
      <c r="C68" s="592"/>
      <c r="D68" s="121">
        <v>0</v>
      </c>
      <c r="E68" s="595"/>
      <c r="F68" s="52"/>
      <c r="G68" s="70" t="e">
        <f>SUMIF('[7]2016科目余额表'!$A$1:$A$65536,#REF!,'[7]2016科目余额表'!$R$1:$R$65536)</f>
        <v>#VALUE!</v>
      </c>
    </row>
    <row r="69" spans="1:7" ht="20.25" customHeight="1">
      <c r="A69" s="120" t="s">
        <v>409</v>
      </c>
      <c r="B69" s="585"/>
      <c r="C69" s="592"/>
      <c r="D69" s="121">
        <v>0</v>
      </c>
      <c r="E69" s="595"/>
      <c r="F69" s="52"/>
      <c r="G69" s="70" t="e">
        <f>SUMIF('[7]2016科目余额表'!$A$1:$A$65536,#REF!,'[7]2016科目余额表'!$R$1:$R$65536)</f>
        <v>#VALUE!</v>
      </c>
    </row>
    <row r="70" spans="1:7" ht="20.25" customHeight="1">
      <c r="A70" s="120" t="s">
        <v>410</v>
      </c>
      <c r="B70" s="585"/>
      <c r="C70" s="592"/>
      <c r="D70" s="121">
        <v>0</v>
      </c>
      <c r="E70" s="595"/>
      <c r="F70" s="52"/>
      <c r="G70" s="70" t="e">
        <f>SUMIF('[7]2016科目余额表'!$A$1:$A$65536,#REF!,'[7]2016科目余额表'!$R$1:$R$65536)</f>
        <v>#VALUE!</v>
      </c>
    </row>
    <row r="71" spans="1:7" ht="20.25" customHeight="1">
      <c r="A71" s="120" t="s">
        <v>411</v>
      </c>
      <c r="B71" s="585"/>
      <c r="C71" s="592"/>
      <c r="D71" s="121">
        <v>0</v>
      </c>
      <c r="E71" s="595"/>
      <c r="F71" s="52"/>
      <c r="G71" s="70" t="e">
        <f>SUMIF('[7]2016科目余额表'!$A$1:$A$65536,#REF!,'[7]2016科目余额表'!$R$1:$R$65536)</f>
        <v>#VALUE!</v>
      </c>
    </row>
    <row r="72" spans="1:7" ht="20.25" customHeight="1">
      <c r="A72" s="120" t="s">
        <v>412</v>
      </c>
      <c r="B72" s="585"/>
      <c r="C72" s="592"/>
      <c r="D72" s="121">
        <v>0</v>
      </c>
      <c r="E72" s="595"/>
      <c r="F72" s="52"/>
      <c r="G72" s="70" t="e">
        <f>SUMIF('[7]2016科目余额表'!$A$1:$A$65536,#REF!,'[7]2016科目余额表'!$R$1:$R$65536)</f>
        <v>#VALUE!</v>
      </c>
    </row>
    <row r="73" spans="1:7" ht="20.25" customHeight="1">
      <c r="A73" s="120" t="s">
        <v>413</v>
      </c>
      <c r="B73" s="585"/>
      <c r="C73" s="592"/>
      <c r="D73" s="121">
        <v>0</v>
      </c>
      <c r="E73" s="595"/>
      <c r="F73" s="52"/>
      <c r="G73" s="70" t="e">
        <f>SUMIF('[7]2016科目余额表'!$A$1:$A$65536,#REF!,'[7]2016科目余额表'!$R$1:$R$65536)</f>
        <v>#VALUE!</v>
      </c>
    </row>
    <row r="74" spans="1:7" ht="20.25" customHeight="1">
      <c r="A74" s="120" t="s">
        <v>414</v>
      </c>
      <c r="B74" s="585"/>
      <c r="C74" s="592"/>
      <c r="D74" s="121">
        <v>0</v>
      </c>
      <c r="E74" s="595"/>
      <c r="F74" s="52"/>
      <c r="G74" s="70" t="e">
        <f>SUMIF('[7]2016科目余额表'!$A$1:$A$65536,#REF!,'[7]2016科目余额表'!$R$1:$R$65536)</f>
        <v>#VALUE!</v>
      </c>
    </row>
    <row r="75" spans="1:7" ht="20.25" customHeight="1">
      <c r="A75" s="120" t="s">
        <v>415</v>
      </c>
      <c r="B75" s="585"/>
      <c r="C75" s="592"/>
      <c r="D75" s="121">
        <v>0</v>
      </c>
      <c r="E75" s="595"/>
      <c r="F75" s="52"/>
      <c r="G75" s="70" t="e">
        <f>SUMIF('[7]2016科目余额表'!$A$1:$A$65536,#REF!,'[7]2016科目余额表'!$R$1:$R$65536)</f>
        <v>#VALUE!</v>
      </c>
    </row>
    <row r="76" spans="1:7" ht="20.25" customHeight="1">
      <c r="A76" s="120" t="s">
        <v>416</v>
      </c>
      <c r="B76" s="585"/>
      <c r="C76" s="592"/>
      <c r="D76" s="121">
        <v>0</v>
      </c>
      <c r="E76" s="595"/>
      <c r="F76" s="52"/>
      <c r="G76" s="70" t="e">
        <f>SUMIF('[7]2016科目余额表'!$A$1:$A$65536,#REF!,'[7]2016科目余额表'!$R$1:$R$65536)</f>
        <v>#VALUE!</v>
      </c>
    </row>
    <row r="77" spans="1:7" ht="20.25" customHeight="1">
      <c r="A77" s="120" t="s">
        <v>417</v>
      </c>
      <c r="B77" s="585"/>
      <c r="C77" s="592"/>
      <c r="D77" s="121">
        <v>0</v>
      </c>
      <c r="E77" s="595"/>
      <c r="F77" s="52"/>
      <c r="G77" s="70" t="e">
        <f>SUMIF('[7]2016科目余额表'!$A$1:$A$65536,#REF!,'[7]2016科目余额表'!$R$1:$R$65536)</f>
        <v>#VALUE!</v>
      </c>
    </row>
    <row r="78" spans="1:7" ht="20.25" customHeight="1">
      <c r="A78" s="120" t="s">
        <v>418</v>
      </c>
      <c r="B78" s="585"/>
      <c r="C78" s="592"/>
      <c r="D78" s="121">
        <v>0</v>
      </c>
      <c r="E78" s="595"/>
      <c r="F78" s="52"/>
      <c r="G78" s="70" t="e">
        <f>SUMIF('[7]2016科目余额表'!$A$1:$A$65536,#REF!,'[7]2016科目余额表'!$R$1:$R$65536)</f>
        <v>#VALUE!</v>
      </c>
    </row>
    <row r="79" spans="1:7" ht="20.25" customHeight="1">
      <c r="A79" s="120" t="s">
        <v>419</v>
      </c>
      <c r="B79" s="585"/>
      <c r="C79" s="592"/>
      <c r="D79" s="121">
        <v>0</v>
      </c>
      <c r="E79" s="595"/>
      <c r="F79" s="52"/>
      <c r="G79" s="70" t="e">
        <f>SUMIF('[7]2016科目余额表'!$A$1:$A$65536,#REF!,'[7]2016科目余额表'!$R$1:$R$65536)</f>
        <v>#VALUE!</v>
      </c>
    </row>
    <row r="80" spans="1:7" ht="20.25" customHeight="1">
      <c r="A80" s="120" t="s">
        <v>420</v>
      </c>
      <c r="B80" s="585"/>
      <c r="C80" s="592"/>
      <c r="D80" s="121">
        <v>0</v>
      </c>
      <c r="E80" s="595"/>
      <c r="F80" s="52"/>
      <c r="G80" s="70" t="e">
        <f>SUMIF('[7]2016科目余额表'!$A$1:$A$65536,#REF!,'[7]2016科目余额表'!$R$1:$R$65536)</f>
        <v>#VALUE!</v>
      </c>
    </row>
    <row r="81" spans="1:7" ht="20.25" customHeight="1">
      <c r="A81" s="120" t="s">
        <v>421</v>
      </c>
      <c r="B81" s="585"/>
      <c r="C81" s="592"/>
      <c r="D81" s="121">
        <v>0</v>
      </c>
      <c r="E81" s="595"/>
      <c r="F81" s="52"/>
      <c r="G81" s="70" t="e">
        <f>SUMIF('[7]2016科目余额表'!$A$1:$A$65536,#REF!,'[7]2016科目余额表'!$R$1:$R$65536)</f>
        <v>#VALUE!</v>
      </c>
    </row>
    <row r="82" spans="1:7" ht="20.25" customHeight="1">
      <c r="A82" s="120" t="s">
        <v>422</v>
      </c>
      <c r="B82" s="585"/>
      <c r="C82" s="592"/>
      <c r="D82" s="121">
        <v>0</v>
      </c>
      <c r="E82" s="595"/>
      <c r="F82" s="52"/>
      <c r="G82" s="70" t="e">
        <f>SUMIF('[7]2016科目余额表'!$A$1:$A$65536,#REF!,'[7]2016科目余额表'!$R$1:$R$65536)</f>
        <v>#VALUE!</v>
      </c>
    </row>
    <row r="83" spans="1:7" ht="20.25" customHeight="1">
      <c r="A83" s="120" t="s">
        <v>423</v>
      </c>
      <c r="B83" s="585"/>
      <c r="C83" s="592"/>
      <c r="D83" s="121">
        <v>0</v>
      </c>
      <c r="E83" s="595"/>
      <c r="F83" s="52"/>
      <c r="G83" s="70" t="e">
        <f>SUMIF('[7]2016科目余额表'!$A$1:$A$65536,#REF!,'[7]2016科目余额表'!$R$1:$R$65536)</f>
        <v>#VALUE!</v>
      </c>
    </row>
    <row r="84" spans="1:7" ht="20.25" customHeight="1">
      <c r="A84" s="120" t="s">
        <v>424</v>
      </c>
      <c r="B84" s="585"/>
      <c r="C84" s="592"/>
      <c r="D84" s="121">
        <v>0</v>
      </c>
      <c r="E84" s="595"/>
      <c r="F84" s="52"/>
      <c r="G84" s="70" t="e">
        <f>SUMIF('[7]2016科目余额表'!$A$1:$A$65536,#REF!,'[7]2016科目余额表'!$R$1:$R$65536)</f>
        <v>#VALUE!</v>
      </c>
    </row>
    <row r="85" spans="1:7" ht="20.25" customHeight="1">
      <c r="A85" s="120" t="s">
        <v>425</v>
      </c>
      <c r="B85" s="585"/>
      <c r="C85" s="592"/>
      <c r="D85" s="121">
        <v>0</v>
      </c>
      <c r="E85" s="595"/>
      <c r="F85" s="52"/>
      <c r="G85" s="70" t="e">
        <f>SUMIF('[7]2016科目余额表'!$A$1:$A$65536,#REF!,'[7]2016科目余额表'!$R$1:$R$65536)</f>
        <v>#VALUE!</v>
      </c>
    </row>
    <row r="86" spans="1:7" ht="20.25" customHeight="1">
      <c r="A86" s="120" t="s">
        <v>426</v>
      </c>
      <c r="B86" s="585"/>
      <c r="C86" s="592"/>
      <c r="D86" s="121">
        <v>0</v>
      </c>
      <c r="E86" s="595"/>
      <c r="F86" s="52"/>
      <c r="G86" s="70" t="e">
        <f>SUMIF('[7]2016科目余额表'!$A$1:$A$65536,#REF!,'[7]2016科目余额表'!$R$1:$R$65536)</f>
        <v>#VALUE!</v>
      </c>
    </row>
    <row r="87" spans="1:7" ht="20.25" customHeight="1">
      <c r="A87" s="120" t="s">
        <v>427</v>
      </c>
      <c r="B87" s="585"/>
      <c r="C87" s="592"/>
      <c r="D87" s="121">
        <v>0</v>
      </c>
      <c r="E87" s="595">
        <v>0</v>
      </c>
      <c r="F87" s="52"/>
      <c r="G87" s="70" t="e">
        <f>SUMIF('[7]2016科目余额表'!$A$1:$A$65536,#REF!,'[7]2016科目余额表'!$R$1:$R$65536)</f>
        <v>#VALUE!</v>
      </c>
    </row>
    <row r="88" spans="1:7" ht="20.25" customHeight="1">
      <c r="A88" s="120" t="s">
        <v>428</v>
      </c>
      <c r="B88" s="585"/>
      <c r="C88" s="592"/>
      <c r="D88" s="121">
        <v>0</v>
      </c>
      <c r="E88" s="595">
        <v>0</v>
      </c>
      <c r="F88" s="52"/>
      <c r="G88" s="70" t="e">
        <f>SUMIF('[7]2016科目余额表'!$A$1:$A$65536,#REF!,'[7]2016科目余额表'!$R$1:$R$65536)</f>
        <v>#VALUE!</v>
      </c>
    </row>
    <row r="89" spans="1:7" ht="20.25" customHeight="1">
      <c r="A89" s="120" t="s">
        <v>429</v>
      </c>
      <c r="B89" s="585"/>
      <c r="C89" s="592"/>
      <c r="D89" s="121">
        <v>0</v>
      </c>
      <c r="E89" s="595">
        <v>0</v>
      </c>
      <c r="F89" s="52"/>
      <c r="G89" s="70" t="e">
        <f>SUMIF('[7]2016科目余额表'!$A$1:$A$65536,#REF!,'[7]2016科目余额表'!$R$1:$R$65536)</f>
        <v>#VALUE!</v>
      </c>
    </row>
    <row r="90" spans="1:7" ht="20.25" customHeight="1">
      <c r="A90" s="120" t="s">
        <v>430</v>
      </c>
      <c r="B90" s="585"/>
      <c r="C90" s="592"/>
      <c r="D90" s="121">
        <v>0</v>
      </c>
      <c r="E90" s="595">
        <v>0</v>
      </c>
      <c r="F90" s="52"/>
      <c r="G90" s="70" t="e">
        <f>SUMIF('[7]2016科目余额表'!$A$1:$A$65536,#REF!,'[7]2016科目余额表'!$R$1:$R$65536)</f>
        <v>#VALUE!</v>
      </c>
    </row>
    <row r="91" spans="1:7" ht="20.25" customHeight="1">
      <c r="A91" s="120" t="s">
        <v>431</v>
      </c>
      <c r="B91" s="585"/>
      <c r="C91" s="592"/>
      <c r="D91" s="121">
        <v>0</v>
      </c>
      <c r="E91" s="595">
        <v>0</v>
      </c>
      <c r="F91" s="52"/>
      <c r="G91" s="70" t="e">
        <f>SUMIF('[7]2016科目余额表'!$A$1:$A$65536,#REF!,'[7]2016科目余额表'!$R$1:$R$65536)</f>
        <v>#VALUE!</v>
      </c>
    </row>
    <row r="92" spans="1:7" ht="20.25" customHeight="1">
      <c r="A92" s="120" t="s">
        <v>432</v>
      </c>
      <c r="B92" s="585"/>
      <c r="C92" s="592"/>
      <c r="D92" s="121">
        <v>0</v>
      </c>
      <c r="E92" s="595">
        <v>0</v>
      </c>
      <c r="F92" s="52"/>
      <c r="G92" s="70" t="e">
        <f>SUMIF('[7]2016科目余额表'!$A$1:$A$65536,#REF!,'[7]2016科目余额表'!$R$1:$R$65536)</f>
        <v>#VALUE!</v>
      </c>
    </row>
    <row r="93" spans="1:7" ht="20.25" customHeight="1">
      <c r="A93" s="120" t="s">
        <v>433</v>
      </c>
      <c r="B93" s="585"/>
      <c r="C93" s="592"/>
      <c r="D93" s="121">
        <v>0</v>
      </c>
      <c r="E93" s="595">
        <v>0</v>
      </c>
      <c r="F93" s="52"/>
      <c r="G93" s="70" t="e">
        <f>SUMIF('[7]2016科目余额表'!$A$1:$A$65536,#REF!,'[7]2016科目余额表'!$R$1:$R$65536)</f>
        <v>#VALUE!</v>
      </c>
    </row>
    <row r="94" spans="1:7" ht="20.25" customHeight="1">
      <c r="A94" s="120" t="s">
        <v>434</v>
      </c>
      <c r="B94" s="585"/>
      <c r="C94" s="592"/>
      <c r="D94" s="121">
        <v>0</v>
      </c>
      <c r="E94" s="595">
        <v>0</v>
      </c>
      <c r="F94" s="52"/>
      <c r="G94" s="70" t="e">
        <f>SUMIF('[7]2016科目余额表'!$A$1:$A$65536,#REF!,'[7]2016科目余额表'!$R$1:$R$65536)</f>
        <v>#VALUE!</v>
      </c>
    </row>
    <row r="95" spans="1:7" ht="20.25" customHeight="1">
      <c r="A95" s="120" t="s">
        <v>435</v>
      </c>
      <c r="B95" s="585"/>
      <c r="C95" s="592"/>
      <c r="D95" s="121">
        <v>0</v>
      </c>
      <c r="E95" s="595">
        <v>0</v>
      </c>
      <c r="F95" s="52"/>
      <c r="G95" s="70" t="e">
        <f>SUMIF('[7]2016科目余额表'!$A$1:$A$65536,#REF!,'[7]2016科目余额表'!$R$1:$R$65536)</f>
        <v>#VALUE!</v>
      </c>
    </row>
    <row r="96" spans="1:7" ht="20.25" customHeight="1">
      <c r="A96" s="120" t="s">
        <v>436</v>
      </c>
      <c r="B96" s="585"/>
      <c r="C96" s="592"/>
      <c r="D96" s="121">
        <v>0</v>
      </c>
      <c r="E96" s="595">
        <v>0</v>
      </c>
      <c r="F96" s="52"/>
      <c r="G96" s="70" t="e">
        <f>SUMIF('[7]2016科目余额表'!$A$1:$A$65536,#REF!,'[7]2016科目余额表'!$R$1:$R$65536)</f>
        <v>#VALUE!</v>
      </c>
    </row>
    <row r="97" spans="1:7" ht="20.25" customHeight="1">
      <c r="A97" s="120" t="s">
        <v>437</v>
      </c>
      <c r="B97" s="585"/>
      <c r="C97" s="592"/>
      <c r="D97" s="121">
        <v>0</v>
      </c>
      <c r="E97" s="595">
        <v>0</v>
      </c>
      <c r="F97" s="52"/>
      <c r="G97" s="70" t="e">
        <f>SUMIF('[7]2016科目余额表'!$A$1:$A$65536,#REF!,'[7]2016科目余额表'!$R$1:$R$65536)</f>
        <v>#VALUE!</v>
      </c>
    </row>
    <row r="98" spans="1:7" ht="20.25" customHeight="1">
      <c r="A98" s="120" t="s">
        <v>438</v>
      </c>
      <c r="B98" s="585"/>
      <c r="C98" s="592"/>
      <c r="D98" s="121">
        <v>0</v>
      </c>
      <c r="E98" s="595">
        <v>0</v>
      </c>
      <c r="F98" s="52"/>
      <c r="G98" s="70" t="e">
        <f>SUMIF('[7]2016科目余额表'!$A$1:$A$65536,#REF!,'[7]2016科目余额表'!$R$1:$R$65536)</f>
        <v>#VALUE!</v>
      </c>
    </row>
    <row r="99" spans="1:7" ht="20.25" customHeight="1">
      <c r="A99" s="120" t="s">
        <v>439</v>
      </c>
      <c r="B99" s="585"/>
      <c r="C99" s="592"/>
      <c r="D99" s="121">
        <v>0</v>
      </c>
      <c r="E99" s="595">
        <v>0</v>
      </c>
      <c r="F99" s="52"/>
      <c r="G99" s="70" t="e">
        <f>SUMIF('[7]2016科目余额表'!$A$1:$A$65536,#REF!,'[7]2016科目余额表'!$R$1:$R$65536)</f>
        <v>#VALUE!</v>
      </c>
    </row>
    <row r="100" spans="1:7" ht="20.25" customHeight="1">
      <c r="A100" s="120" t="s">
        <v>440</v>
      </c>
      <c r="B100" s="585"/>
      <c r="C100" s="592"/>
      <c r="D100" s="121">
        <v>0</v>
      </c>
      <c r="E100" s="595">
        <v>0</v>
      </c>
      <c r="F100" s="52"/>
      <c r="G100" s="70" t="e">
        <f>SUMIF('[7]2016科目余额表'!$A$1:$A$65536,#REF!,'[7]2016科目余额表'!$R$1:$R$65536)</f>
        <v>#VALUE!</v>
      </c>
    </row>
    <row r="101" spans="1:7" ht="20.25" customHeight="1">
      <c r="A101" s="120" t="s">
        <v>441</v>
      </c>
      <c r="B101" s="585"/>
      <c r="C101" s="592"/>
      <c r="D101" s="121" t="e">
        <f>#REF!</f>
        <v>#REF!</v>
      </c>
      <c r="E101" s="595">
        <v>0</v>
      </c>
      <c r="F101" s="52"/>
      <c r="G101" s="70" t="e">
        <f>SUMIF('[7]2016科目余额表'!$A$1:$A$65536,#REF!,'[7]2016科目余额表'!$R$1:$R$65536)</f>
        <v>#VALUE!</v>
      </c>
    </row>
    <row r="102" spans="1:7" ht="20.25" customHeight="1">
      <c r="A102" s="120" t="s">
        <v>442</v>
      </c>
      <c r="B102" s="585"/>
      <c r="C102" s="592"/>
      <c r="D102" s="121" t="e">
        <f>#REF!</f>
        <v>#REF!</v>
      </c>
      <c r="E102" s="595">
        <v>0</v>
      </c>
      <c r="F102" s="52"/>
      <c r="G102" s="70" t="e">
        <f>SUMIF('[7]2016科目余额表'!$A$1:$A$65536,#REF!,'[7]2016科目余额表'!$R$1:$R$65536)</f>
        <v>#VALUE!</v>
      </c>
    </row>
    <row r="103" spans="1:7" ht="20.25" customHeight="1">
      <c r="A103" s="120" t="s">
        <v>443</v>
      </c>
      <c r="B103" s="585"/>
      <c r="C103" s="592"/>
      <c r="D103" s="121" t="e">
        <f>#REF!</f>
        <v>#REF!</v>
      </c>
      <c r="E103" s="595">
        <v>0</v>
      </c>
      <c r="F103" s="52"/>
      <c r="G103" s="70" t="e">
        <f>SUMIF('[7]2016科目余额表'!$A$1:$A$65536,#REF!,'[7]2016科目余额表'!$R$1:$R$65536)</f>
        <v>#VALUE!</v>
      </c>
    </row>
    <row r="104" spans="1:7" ht="20.25" customHeight="1">
      <c r="A104" s="120" t="s">
        <v>444</v>
      </c>
      <c r="B104" s="585"/>
      <c r="C104" s="592"/>
      <c r="D104" s="121" t="e">
        <f>#REF!</f>
        <v>#REF!</v>
      </c>
      <c r="E104" s="595">
        <v>0</v>
      </c>
      <c r="F104" s="52"/>
      <c r="G104" s="70" t="e">
        <f>SUMIF('[7]2016科目余额表'!$A$1:$A$65536,#REF!,'[7]2016科目余额表'!$R$1:$R$65536)</f>
        <v>#VALUE!</v>
      </c>
    </row>
    <row r="105" spans="1:7" ht="20.25" customHeight="1">
      <c r="A105" s="120" t="s">
        <v>445</v>
      </c>
      <c r="B105" s="585"/>
      <c r="C105" s="592"/>
      <c r="D105" s="121" t="e">
        <f>#REF!</f>
        <v>#REF!</v>
      </c>
      <c r="E105" s="595">
        <v>0</v>
      </c>
      <c r="F105" s="52"/>
      <c r="G105" s="70" t="e">
        <f>SUMIF('[7]2016科目余额表'!$A$1:$A$65536,#REF!,'[7]2016科目余额表'!$R$1:$R$65536)</f>
        <v>#VALUE!</v>
      </c>
    </row>
    <row r="106" spans="1:7" ht="20.25" customHeight="1">
      <c r="A106" s="120" t="s">
        <v>446</v>
      </c>
      <c r="B106" s="585"/>
      <c r="C106" s="592"/>
      <c r="D106" s="121" t="e">
        <f>#REF!</f>
        <v>#REF!</v>
      </c>
      <c r="E106" s="595">
        <v>0</v>
      </c>
      <c r="F106" s="52"/>
      <c r="G106" s="70" t="e">
        <f>SUMIF('[7]2016科目余额表'!$A$1:$A$65536,#REF!,'[7]2016科目余额表'!$R$1:$R$65536)</f>
        <v>#VALUE!</v>
      </c>
    </row>
    <row r="107" spans="1:7" ht="20.25" customHeight="1">
      <c r="A107" s="120" t="s">
        <v>447</v>
      </c>
      <c r="B107" s="585"/>
      <c r="C107" s="592"/>
      <c r="D107" s="121" t="e">
        <f>#REF!</f>
        <v>#REF!</v>
      </c>
      <c r="E107" s="595">
        <v>0</v>
      </c>
      <c r="F107" s="52"/>
      <c r="G107" s="70" t="e">
        <f>SUMIF('[7]2016科目余额表'!$A$1:$A$65536,#REF!,'[7]2016科目余额表'!$R$1:$R$65536)</f>
        <v>#VALUE!</v>
      </c>
    </row>
    <row r="108" spans="1:7" ht="20.25" customHeight="1">
      <c r="A108" s="120" t="s">
        <v>448</v>
      </c>
      <c r="B108" s="585"/>
      <c r="C108" s="592"/>
      <c r="D108" s="121" t="e">
        <f>#REF!</f>
        <v>#REF!</v>
      </c>
      <c r="E108" s="595">
        <v>0</v>
      </c>
      <c r="F108" s="52"/>
      <c r="G108" s="70" t="e">
        <f>SUMIF('[7]2016科目余额表'!$A$1:$A$65536,#REF!,'[7]2016科目余额表'!$R$1:$R$65536)</f>
        <v>#VALUE!</v>
      </c>
    </row>
    <row r="109" spans="1:7" ht="20.25" customHeight="1">
      <c r="A109" s="120" t="s">
        <v>449</v>
      </c>
      <c r="B109" s="585"/>
      <c r="C109" s="592"/>
      <c r="D109" s="121" t="e">
        <f>#REF!</f>
        <v>#REF!</v>
      </c>
      <c r="E109" s="595">
        <v>0</v>
      </c>
      <c r="F109" s="52"/>
      <c r="G109" s="70" t="e">
        <f>SUMIF('[7]2016科目余额表'!$A$1:$A$65536,#REF!,'[7]2016科目余额表'!$R$1:$R$65536)</f>
        <v>#VALUE!</v>
      </c>
    </row>
    <row r="110" spans="1:7" ht="20.25" customHeight="1">
      <c r="A110" s="120" t="s">
        <v>450</v>
      </c>
      <c r="B110" s="585"/>
      <c r="C110" s="592"/>
      <c r="D110" s="121" t="e">
        <f>#REF!</f>
        <v>#REF!</v>
      </c>
      <c r="E110" s="595">
        <v>0</v>
      </c>
      <c r="F110" s="52"/>
      <c r="G110" s="70" t="e">
        <f>SUMIF('[7]2016科目余额表'!$A$1:$A$65536,#REF!,'[7]2016科目余额表'!$R$1:$R$65536)</f>
        <v>#VALUE!</v>
      </c>
    </row>
    <row r="111" spans="1:7" ht="20.25" customHeight="1">
      <c r="A111" s="120" t="s">
        <v>451</v>
      </c>
      <c r="B111" s="585"/>
      <c r="C111" s="592"/>
      <c r="D111" s="121" t="e">
        <f>#REF!</f>
        <v>#REF!</v>
      </c>
      <c r="E111" s="595">
        <v>0</v>
      </c>
      <c r="F111" s="52"/>
      <c r="G111" s="70" t="e">
        <f>SUMIF('[7]2016科目余额表'!$A$1:$A$65536,#REF!,'[7]2016科目余额表'!$R$1:$R$65536)</f>
        <v>#VALUE!</v>
      </c>
    </row>
    <row r="112" spans="1:7" ht="20.25" customHeight="1">
      <c r="A112" s="120" t="s">
        <v>452</v>
      </c>
      <c r="B112" s="585"/>
      <c r="C112" s="592"/>
      <c r="D112" s="121" t="e">
        <f>#REF!</f>
        <v>#REF!</v>
      </c>
      <c r="E112" s="595">
        <v>0</v>
      </c>
      <c r="F112" s="52"/>
      <c r="G112" s="70" t="e">
        <f>SUMIF('[7]2016科目余额表'!$A$1:$A$65536,#REF!,'[7]2016科目余额表'!$R$1:$R$65536)</f>
        <v>#VALUE!</v>
      </c>
    </row>
    <row r="113" spans="1:7" ht="21.75" customHeight="1">
      <c r="A113" s="125" t="s">
        <v>453</v>
      </c>
      <c r="B113" s="126"/>
      <c r="C113" s="126"/>
      <c r="D113" s="126"/>
      <c r="E113" s="126"/>
      <c r="F113" s="52"/>
      <c r="G113" s="70"/>
    </row>
    <row r="114" spans="1:7">
      <c r="A114" s="70"/>
      <c r="B114" s="80"/>
      <c r="C114" s="100"/>
      <c r="D114" s="100"/>
      <c r="E114" s="100"/>
      <c r="F114" s="80"/>
    </row>
    <row r="115" spans="1:7">
      <c r="A115" s="127" t="s">
        <v>454</v>
      </c>
      <c r="B115" s="128">
        <f>B109</f>
        <v>0</v>
      </c>
      <c r="C115" s="128">
        <f>C109</f>
        <v>0</v>
      </c>
      <c r="D115" s="128" t="e">
        <f>D109</f>
        <v>#REF!</v>
      </c>
      <c r="E115" s="129"/>
      <c r="F115" s="130">
        <f>F109</f>
        <v>0</v>
      </c>
    </row>
    <row r="116" spans="1:7">
      <c r="A116" s="90" t="s">
        <v>1131</v>
      </c>
      <c r="B116" s="91"/>
      <c r="C116" s="131"/>
      <c r="D116" s="131">
        <v>140266.22</v>
      </c>
      <c r="E116" s="93"/>
      <c r="F116" s="94"/>
    </row>
    <row r="117" spans="1:7">
      <c r="A117" s="90" t="s">
        <v>455</v>
      </c>
      <c r="B117" s="91"/>
      <c r="C117" s="131"/>
      <c r="D117" s="131"/>
      <c r="E117" s="93"/>
      <c r="F117" s="94"/>
    </row>
    <row r="118" spans="1:7">
      <c r="A118" s="90" t="s">
        <v>456</v>
      </c>
      <c r="B118" s="91"/>
      <c r="C118" s="131"/>
      <c r="D118" s="131"/>
      <c r="E118" s="93"/>
      <c r="F118" s="94"/>
    </row>
    <row r="119" spans="1:7">
      <c r="A119" s="90" t="s">
        <v>457</v>
      </c>
      <c r="B119" s="91"/>
      <c r="C119" s="131"/>
      <c r="D119" s="131"/>
      <c r="E119" s="93"/>
      <c r="F119" s="94"/>
    </row>
    <row r="120" spans="1:7">
      <c r="A120" s="90" t="s">
        <v>458</v>
      </c>
      <c r="B120" s="91"/>
      <c r="C120" s="131"/>
      <c r="D120" s="131"/>
      <c r="E120" s="93"/>
      <c r="F120" s="94"/>
    </row>
    <row r="121" spans="1:7">
      <c r="A121" s="90" t="s">
        <v>459</v>
      </c>
      <c r="B121" s="91"/>
      <c r="C121" s="131"/>
      <c r="D121" s="131"/>
      <c r="E121" s="93"/>
      <c r="F121" s="94"/>
    </row>
    <row r="122" spans="1:7">
      <c r="A122" s="90" t="s">
        <v>460</v>
      </c>
      <c r="B122" s="91"/>
      <c r="C122" s="131"/>
      <c r="D122" s="131"/>
      <c r="E122" s="93"/>
      <c r="F122" s="94"/>
    </row>
    <row r="123" spans="1:7">
      <c r="A123" s="90" t="s">
        <v>461</v>
      </c>
      <c r="B123" s="91"/>
      <c r="C123" s="131"/>
      <c r="D123" s="131"/>
      <c r="E123" s="93"/>
      <c r="F123" s="94"/>
    </row>
    <row r="124" spans="1:7">
      <c r="A124" s="132" t="s">
        <v>462</v>
      </c>
      <c r="B124" s="133"/>
      <c r="C124" s="134"/>
      <c r="D124" s="134"/>
      <c r="E124" s="135"/>
      <c r="F124" s="136"/>
    </row>
    <row r="125" spans="1:7">
      <c r="A125" s="70"/>
      <c r="B125" s="80"/>
      <c r="C125" s="102"/>
      <c r="D125" s="100"/>
      <c r="E125" s="100"/>
      <c r="F125" s="80"/>
    </row>
    <row r="126" spans="1:7">
      <c r="A126" s="67" t="s">
        <v>463</v>
      </c>
      <c r="B126" s="68">
        <f>B6-SUM(B7:B112)</f>
        <v>0</v>
      </c>
      <c r="C126" s="68">
        <f>C6-SUM(C7:C112)</f>
        <v>0</v>
      </c>
      <c r="D126" s="68" t="e">
        <f>D6-SUM(D7:D112)</f>
        <v>#REF!</v>
      </c>
      <c r="E126" s="68"/>
      <c r="F126" s="68">
        <f>F6-SUM(F7:F112)</f>
        <v>0</v>
      </c>
    </row>
    <row r="127" spans="1:7">
      <c r="A127" s="67"/>
      <c r="B127" s="68">
        <f>B115-SUM(B116:B124)</f>
        <v>0</v>
      </c>
      <c r="C127" s="68">
        <f>C115-SUM(C116:C124)</f>
        <v>0</v>
      </c>
      <c r="D127" s="68" t="e">
        <f>D115-SUM(D116:D124)</f>
        <v>#REF!</v>
      </c>
      <c r="E127" s="68"/>
      <c r="F127" s="68">
        <f>F115-SUM(F116:F124)</f>
        <v>0</v>
      </c>
    </row>
    <row r="128" spans="1:7">
      <c r="A128" s="70"/>
      <c r="B128" s="80">
        <f>B6-利润表分析!C15</f>
        <v>0</v>
      </c>
      <c r="C128" s="80">
        <f>C6-利润表分析!D15</f>
        <v>0</v>
      </c>
      <c r="D128" s="80" t="e">
        <f>D6-利润表分析!E15</f>
        <v>#REF!</v>
      </c>
      <c r="E128" s="80">
        <f>E6-利润表分析!F15</f>
        <v>0</v>
      </c>
      <c r="F128" s="80"/>
    </row>
    <row r="129" spans="1:6" ht="20.25" customHeight="1">
      <c r="A129" s="137" t="s">
        <v>464</v>
      </c>
      <c r="B129" s="104">
        <f>SUM(B130:B138)</f>
        <v>0</v>
      </c>
      <c r="C129" s="104">
        <f>SUM(C130:C138)</f>
        <v>0</v>
      </c>
      <c r="D129" s="104" t="e">
        <f>SUM(D130:D138)</f>
        <v>#REF!</v>
      </c>
      <c r="E129" s="104">
        <f>SUM(E130:E138)</f>
        <v>0</v>
      </c>
      <c r="F129" s="138">
        <f>SUM(F130:F138)</f>
        <v>0</v>
      </c>
    </row>
    <row r="130" spans="1:6" ht="20.25" customHeight="1">
      <c r="A130" s="106" t="s">
        <v>465</v>
      </c>
      <c r="B130" s="107">
        <f>SUM(B7:B22)</f>
        <v>0</v>
      </c>
      <c r="C130" s="107">
        <f>SUM(C7:C22)</f>
        <v>0</v>
      </c>
      <c r="D130" s="107">
        <f>SUM(D7:D22)</f>
        <v>4550</v>
      </c>
      <c r="E130" s="107">
        <f>SUM(E7:E22)</f>
        <v>0</v>
      </c>
      <c r="F130" s="109">
        <f>SUM(F7:F22)</f>
        <v>0</v>
      </c>
    </row>
    <row r="131" spans="1:6" ht="20.25" customHeight="1">
      <c r="A131" s="106" t="s">
        <v>466</v>
      </c>
      <c r="B131" s="107">
        <f>SUM(B23:B34)+SUM(B38:B43)</f>
        <v>0</v>
      </c>
      <c r="C131" s="107">
        <f>SUM(C23:C34)+SUM(C38:C43)</f>
        <v>0</v>
      </c>
      <c r="D131" s="107">
        <f>SUM(D23:D34)+SUM(D38:D43)</f>
        <v>0</v>
      </c>
      <c r="E131" s="107">
        <f>SUM(E23:E34)+SUM(E38:E43)</f>
        <v>0</v>
      </c>
      <c r="F131" s="109">
        <f>SUM(F23:F34)+SUM(F38:F43)</f>
        <v>0</v>
      </c>
    </row>
    <row r="132" spans="1:6" ht="20.25" customHeight="1">
      <c r="A132" s="106" t="s">
        <v>467</v>
      </c>
      <c r="B132" s="107">
        <f>SUM(B44:B52)+B37</f>
        <v>0</v>
      </c>
      <c r="C132" s="107">
        <f>SUM(C44:C52)+C37</f>
        <v>0</v>
      </c>
      <c r="D132" s="107">
        <f>SUM(D44:D52)+D37</f>
        <v>0</v>
      </c>
      <c r="E132" s="107">
        <f>SUM(E44:E52)+E37</f>
        <v>0</v>
      </c>
      <c r="F132" s="109">
        <f>SUM(F44:F52)+F37</f>
        <v>0</v>
      </c>
    </row>
    <row r="133" spans="1:6" ht="20.25" customHeight="1">
      <c r="A133" s="106" t="s">
        <v>468</v>
      </c>
      <c r="B133" s="107">
        <f>SUM(B35:B36)+SUM(B53:B58)</f>
        <v>0</v>
      </c>
      <c r="C133" s="107">
        <f>SUM(C35:C36)+SUM(C53:C58)</f>
        <v>0</v>
      </c>
      <c r="D133" s="107">
        <f>SUM(D35:D36)+SUM(D53:D58)</f>
        <v>0</v>
      </c>
      <c r="E133" s="107">
        <f>SUM(E35:E36)+SUM(E53:E58)</f>
        <v>0</v>
      </c>
      <c r="F133" s="109">
        <f>SUM(F35:F36)+SUM(F53:F58)</f>
        <v>0</v>
      </c>
    </row>
    <row r="134" spans="1:6" ht="20.25" customHeight="1">
      <c r="A134" s="106" t="s">
        <v>469</v>
      </c>
      <c r="B134" s="107">
        <f>SUM(B59:B66)</f>
        <v>0</v>
      </c>
      <c r="C134" s="107">
        <f>SUM(C59:C66)</f>
        <v>0</v>
      </c>
      <c r="D134" s="107">
        <f>SUM(D59:D66)</f>
        <v>0</v>
      </c>
      <c r="E134" s="107">
        <f>SUM(E59:E66)</f>
        <v>0</v>
      </c>
      <c r="F134" s="109">
        <f>SUM(F59:F66)</f>
        <v>0</v>
      </c>
    </row>
    <row r="135" spans="1:6" ht="20.25" customHeight="1">
      <c r="A135" s="106" t="s">
        <v>470</v>
      </c>
      <c r="B135" s="107">
        <f>SUM(B67:B80)</f>
        <v>0</v>
      </c>
      <c r="C135" s="107">
        <f>SUM(C67:C80)</f>
        <v>0</v>
      </c>
      <c r="D135" s="107">
        <f>SUM(D67:D80)</f>
        <v>0</v>
      </c>
      <c r="E135" s="107">
        <f>SUM(E67:E80)</f>
        <v>0</v>
      </c>
      <c r="F135" s="109">
        <f>SUM(F67:F80)</f>
        <v>0</v>
      </c>
    </row>
    <row r="136" spans="1:6" ht="20.25" customHeight="1">
      <c r="A136" s="106" t="s">
        <v>471</v>
      </c>
      <c r="B136" s="107">
        <f>SUM(B81:B98)</f>
        <v>0</v>
      </c>
      <c r="C136" s="107">
        <f>SUM(C81:C98)</f>
        <v>0</v>
      </c>
      <c r="D136" s="107">
        <f>SUM(D81:D98)</f>
        <v>0</v>
      </c>
      <c r="E136" s="108"/>
      <c r="F136" s="109">
        <f>SUM(F81:F98)</f>
        <v>0</v>
      </c>
    </row>
    <row r="137" spans="1:6" ht="20.25" customHeight="1">
      <c r="A137" s="106" t="s">
        <v>472</v>
      </c>
      <c r="B137" s="107">
        <f>SUM(B99:B108)+B112</f>
        <v>0</v>
      </c>
      <c r="C137" s="107">
        <f>SUM(C99:C108)+C112</f>
        <v>0</v>
      </c>
      <c r="D137" s="107" t="e">
        <f>SUM(D99:D108)+D112</f>
        <v>#REF!</v>
      </c>
      <c r="E137" s="108"/>
      <c r="F137" s="109">
        <f>SUM(F99:F108)+F112</f>
        <v>0</v>
      </c>
    </row>
    <row r="138" spans="1:6" ht="20.25" customHeight="1">
      <c r="A138" s="110" t="s">
        <v>473</v>
      </c>
      <c r="B138" s="111">
        <f>SUM(B109:B111)</f>
        <v>0</v>
      </c>
      <c r="C138" s="111">
        <f>SUM(C109:C111)</f>
        <v>0</v>
      </c>
      <c r="D138" s="111" t="e">
        <f>SUM(D109:D111)</f>
        <v>#REF!</v>
      </c>
      <c r="E138" s="112"/>
      <c r="F138" s="113">
        <f>SUM(F109:F111)</f>
        <v>0</v>
      </c>
    </row>
    <row r="140" spans="1:6">
      <c r="A140" s="67" t="s">
        <v>463</v>
      </c>
      <c r="B140" s="114">
        <f>B129-B6</f>
        <v>0</v>
      </c>
      <c r="C140" s="115">
        <f>C129-C6</f>
        <v>0</v>
      </c>
      <c r="D140" s="115" t="e">
        <f>D129-D6</f>
        <v>#REF!</v>
      </c>
      <c r="E140" s="115">
        <f>E129-E6</f>
        <v>0</v>
      </c>
      <c r="F140" s="117">
        <f>F129-F6</f>
        <v>0</v>
      </c>
    </row>
    <row r="142" spans="1:6">
      <c r="E142" s="74"/>
      <c r="F142" s="73"/>
    </row>
    <row r="144" spans="1:6">
      <c r="E144" s="118"/>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G138"/>
  <sheetViews>
    <sheetView workbookViewId="0">
      <pane xSplit="1" ySplit="6" topLeftCell="B7" activePane="bottomRight" state="frozen"/>
      <selection pane="topRight"/>
      <selection pane="bottomLeft"/>
      <selection pane="bottomRight" activeCell="A3" sqref="A3"/>
    </sheetView>
  </sheetViews>
  <sheetFormatPr defaultColWidth="9" defaultRowHeight="15.75"/>
  <cols>
    <col min="1" max="1" width="37.125" style="73" customWidth="1"/>
    <col min="2" max="2" width="17.5" style="74" customWidth="1"/>
    <col min="3" max="3" width="17.5" style="75" customWidth="1"/>
    <col min="4" max="4" width="23.125" style="76" customWidth="1"/>
    <col min="5" max="5" width="17.5" style="75" customWidth="1"/>
    <col min="6" max="6" width="19.75" style="74" customWidth="1"/>
    <col min="7" max="7" width="13" style="73" hidden="1" customWidth="1"/>
    <col min="8" max="8" width="9" style="73" customWidth="1"/>
    <col min="9" max="230" width="9" style="73"/>
    <col min="231" max="231" width="37.125" style="73" customWidth="1"/>
    <col min="232" max="235" width="17.5" style="73" customWidth="1"/>
    <col min="236" max="236" width="3.875" style="73" customWidth="1"/>
    <col min="237" max="486" width="9" style="73"/>
    <col min="487" max="487" width="37.125" style="73" customWidth="1"/>
    <col min="488" max="491" width="17.5" style="73" customWidth="1"/>
    <col min="492" max="492" width="3.875" style="73" customWidth="1"/>
    <col min="493" max="742" width="9" style="73"/>
    <col min="743" max="743" width="37.125" style="73" customWidth="1"/>
    <col min="744" max="747" width="17.5" style="73" customWidth="1"/>
    <col min="748" max="748" width="3.875" style="73" customWidth="1"/>
    <col min="749" max="998" width="9" style="73"/>
    <col min="999" max="999" width="37.125" style="73" customWidth="1"/>
    <col min="1000" max="1003" width="17.5" style="73" customWidth="1"/>
    <col min="1004" max="1004" width="3.875" style="73" customWidth="1"/>
    <col min="1005" max="1254" width="9" style="73"/>
    <col min="1255" max="1255" width="37.125" style="73" customWidth="1"/>
    <col min="1256" max="1259" width="17.5" style="73" customWidth="1"/>
    <col min="1260" max="1260" width="3.875" style="73" customWidth="1"/>
    <col min="1261" max="1510" width="9" style="73"/>
    <col min="1511" max="1511" width="37.125" style="73" customWidth="1"/>
    <col min="1512" max="1515" width="17.5" style="73" customWidth="1"/>
    <col min="1516" max="1516" width="3.875" style="73" customWidth="1"/>
    <col min="1517" max="1766" width="9" style="73"/>
    <col min="1767" max="1767" width="37.125" style="73" customWidth="1"/>
    <col min="1768" max="1771" width="17.5" style="73" customWidth="1"/>
    <col min="1772" max="1772" width="3.875" style="73" customWidth="1"/>
    <col min="1773" max="2022" width="9" style="73"/>
    <col min="2023" max="2023" width="37.125" style="73" customWidth="1"/>
    <col min="2024" max="2027" width="17.5" style="73" customWidth="1"/>
    <col min="2028" max="2028" width="3.875" style="73" customWidth="1"/>
    <col min="2029" max="2278" width="9" style="73"/>
    <col min="2279" max="2279" width="37.125" style="73" customWidth="1"/>
    <col min="2280" max="2283" width="17.5" style="73" customWidth="1"/>
    <col min="2284" max="2284" width="3.875" style="73" customWidth="1"/>
    <col min="2285" max="2534" width="9" style="73"/>
    <col min="2535" max="2535" width="37.125" style="73" customWidth="1"/>
    <col min="2536" max="2539" width="17.5" style="73" customWidth="1"/>
    <col min="2540" max="2540" width="3.875" style="73" customWidth="1"/>
    <col min="2541" max="2790" width="9" style="73"/>
    <col min="2791" max="2791" width="37.125" style="73" customWidth="1"/>
    <col min="2792" max="2795" width="17.5" style="73" customWidth="1"/>
    <col min="2796" max="2796" width="3.875" style="73" customWidth="1"/>
    <col min="2797" max="3046" width="9" style="73"/>
    <col min="3047" max="3047" width="37.125" style="73" customWidth="1"/>
    <col min="3048" max="3051" width="17.5" style="73" customWidth="1"/>
    <col min="3052" max="3052" width="3.875" style="73" customWidth="1"/>
    <col min="3053" max="3302" width="9" style="73"/>
    <col min="3303" max="3303" width="37.125" style="73" customWidth="1"/>
    <col min="3304" max="3307" width="17.5" style="73" customWidth="1"/>
    <col min="3308" max="3308" width="3.875" style="73" customWidth="1"/>
    <col min="3309" max="3558" width="9" style="73"/>
    <col min="3559" max="3559" width="37.125" style="73" customWidth="1"/>
    <col min="3560" max="3563" width="17.5" style="73" customWidth="1"/>
    <col min="3564" max="3564" width="3.875" style="73" customWidth="1"/>
    <col min="3565" max="3814" width="9" style="73"/>
    <col min="3815" max="3815" width="37.125" style="73" customWidth="1"/>
    <col min="3816" max="3819" width="17.5" style="73" customWidth="1"/>
    <col min="3820" max="3820" width="3.875" style="73" customWidth="1"/>
    <col min="3821" max="4070" width="9" style="73"/>
    <col min="4071" max="4071" width="37.125" style="73" customWidth="1"/>
    <col min="4072" max="4075" width="17.5" style="73" customWidth="1"/>
    <col min="4076" max="4076" width="3.875" style="73" customWidth="1"/>
    <col min="4077" max="4326" width="9" style="73"/>
    <col min="4327" max="4327" width="37.125" style="73" customWidth="1"/>
    <col min="4328" max="4331" width="17.5" style="73" customWidth="1"/>
    <col min="4332" max="4332" width="3.875" style="73" customWidth="1"/>
    <col min="4333" max="4582" width="9" style="73"/>
    <col min="4583" max="4583" width="37.125" style="73" customWidth="1"/>
    <col min="4584" max="4587" width="17.5" style="73" customWidth="1"/>
    <col min="4588" max="4588" width="3.875" style="73" customWidth="1"/>
    <col min="4589" max="4838" width="9" style="73"/>
    <col min="4839" max="4839" width="37.125" style="73" customWidth="1"/>
    <col min="4840" max="4843" width="17.5" style="73" customWidth="1"/>
    <col min="4844" max="4844" width="3.875" style="73" customWidth="1"/>
    <col min="4845" max="5094" width="9" style="73"/>
    <col min="5095" max="5095" width="37.125" style="73" customWidth="1"/>
    <col min="5096" max="5099" width="17.5" style="73" customWidth="1"/>
    <col min="5100" max="5100" width="3.875" style="73" customWidth="1"/>
    <col min="5101" max="5350" width="9" style="73"/>
    <col min="5351" max="5351" width="37.125" style="73" customWidth="1"/>
    <col min="5352" max="5355" width="17.5" style="73" customWidth="1"/>
    <col min="5356" max="5356" width="3.875" style="73" customWidth="1"/>
    <col min="5357" max="5606" width="9" style="73"/>
    <col min="5607" max="5607" width="37.125" style="73" customWidth="1"/>
    <col min="5608" max="5611" width="17.5" style="73" customWidth="1"/>
    <col min="5612" max="5612" width="3.875" style="73" customWidth="1"/>
    <col min="5613" max="5862" width="9" style="73"/>
    <col min="5863" max="5863" width="37.125" style="73" customWidth="1"/>
    <col min="5864" max="5867" width="17.5" style="73" customWidth="1"/>
    <col min="5868" max="5868" width="3.875" style="73" customWidth="1"/>
    <col min="5869" max="6118" width="9" style="73"/>
    <col min="6119" max="6119" width="37.125" style="73" customWidth="1"/>
    <col min="6120" max="6123" width="17.5" style="73" customWidth="1"/>
    <col min="6124" max="6124" width="3.875" style="73" customWidth="1"/>
    <col min="6125" max="6374" width="9" style="73"/>
    <col min="6375" max="6375" width="37.125" style="73" customWidth="1"/>
    <col min="6376" max="6379" width="17.5" style="73" customWidth="1"/>
    <col min="6380" max="6380" width="3.875" style="73" customWidth="1"/>
    <col min="6381" max="6630" width="9" style="73"/>
    <col min="6631" max="6631" width="37.125" style="73" customWidth="1"/>
    <col min="6632" max="6635" width="17.5" style="73" customWidth="1"/>
    <col min="6636" max="6636" width="3.875" style="73" customWidth="1"/>
    <col min="6637" max="6886" width="9" style="73"/>
    <col min="6887" max="6887" width="37.125" style="73" customWidth="1"/>
    <col min="6888" max="6891" width="17.5" style="73" customWidth="1"/>
    <col min="6892" max="6892" width="3.875" style="73" customWidth="1"/>
    <col min="6893" max="7142" width="9" style="73"/>
    <col min="7143" max="7143" width="37.125" style="73" customWidth="1"/>
    <col min="7144" max="7147" width="17.5" style="73" customWidth="1"/>
    <col min="7148" max="7148" width="3.875" style="73" customWidth="1"/>
    <col min="7149" max="7398" width="9" style="73"/>
    <col min="7399" max="7399" width="37.125" style="73" customWidth="1"/>
    <col min="7400" max="7403" width="17.5" style="73" customWidth="1"/>
    <col min="7404" max="7404" width="3.875" style="73" customWidth="1"/>
    <col min="7405" max="7654" width="9" style="73"/>
    <col min="7655" max="7655" width="37.125" style="73" customWidth="1"/>
    <col min="7656" max="7659" width="17.5" style="73" customWidth="1"/>
    <col min="7660" max="7660" width="3.875" style="73" customWidth="1"/>
    <col min="7661" max="7910" width="9" style="73"/>
    <col min="7911" max="7911" width="37.125" style="73" customWidth="1"/>
    <col min="7912" max="7915" width="17.5" style="73" customWidth="1"/>
    <col min="7916" max="7916" width="3.875" style="73" customWidth="1"/>
    <col min="7917" max="8166" width="9" style="73"/>
    <col min="8167" max="8167" width="37.125" style="73" customWidth="1"/>
    <col min="8168" max="8171" width="17.5" style="73" customWidth="1"/>
    <col min="8172" max="8172" width="3.875" style="73" customWidth="1"/>
    <col min="8173" max="8422" width="9" style="73"/>
    <col min="8423" max="8423" width="37.125" style="73" customWidth="1"/>
    <col min="8424" max="8427" width="17.5" style="73" customWidth="1"/>
    <col min="8428" max="8428" width="3.875" style="73" customWidth="1"/>
    <col min="8429" max="8678" width="9" style="73"/>
    <col min="8679" max="8679" width="37.125" style="73" customWidth="1"/>
    <col min="8680" max="8683" width="17.5" style="73" customWidth="1"/>
    <col min="8684" max="8684" width="3.875" style="73" customWidth="1"/>
    <col min="8685" max="8934" width="9" style="73"/>
    <col min="8935" max="8935" width="37.125" style="73" customWidth="1"/>
    <col min="8936" max="8939" width="17.5" style="73" customWidth="1"/>
    <col min="8940" max="8940" width="3.875" style="73" customWidth="1"/>
    <col min="8941" max="9190" width="9" style="73"/>
    <col min="9191" max="9191" width="37.125" style="73" customWidth="1"/>
    <col min="9192" max="9195" width="17.5" style="73" customWidth="1"/>
    <col min="9196" max="9196" width="3.875" style="73" customWidth="1"/>
    <col min="9197" max="9446" width="9" style="73"/>
    <col min="9447" max="9447" width="37.125" style="73" customWidth="1"/>
    <col min="9448" max="9451" width="17.5" style="73" customWidth="1"/>
    <col min="9452" max="9452" width="3.875" style="73" customWidth="1"/>
    <col min="9453" max="9702" width="9" style="73"/>
    <col min="9703" max="9703" width="37.125" style="73" customWidth="1"/>
    <col min="9704" max="9707" width="17.5" style="73" customWidth="1"/>
    <col min="9708" max="9708" width="3.875" style="73" customWidth="1"/>
    <col min="9709" max="9958" width="9" style="73"/>
    <col min="9959" max="9959" width="37.125" style="73" customWidth="1"/>
    <col min="9960" max="9963" width="17.5" style="73" customWidth="1"/>
    <col min="9964" max="9964" width="3.875" style="73" customWidth="1"/>
    <col min="9965" max="10214" width="9" style="73"/>
    <col min="10215" max="10215" width="37.125" style="73" customWidth="1"/>
    <col min="10216" max="10219" width="17.5" style="73" customWidth="1"/>
    <col min="10220" max="10220" width="3.875" style="73" customWidth="1"/>
    <col min="10221" max="10470" width="9" style="73"/>
    <col min="10471" max="10471" width="37.125" style="73" customWidth="1"/>
    <col min="10472" max="10475" width="17.5" style="73" customWidth="1"/>
    <col min="10476" max="10476" width="3.875" style="73" customWidth="1"/>
    <col min="10477" max="10726" width="9" style="73"/>
    <col min="10727" max="10727" width="37.125" style="73" customWidth="1"/>
    <col min="10728" max="10731" width="17.5" style="73" customWidth="1"/>
    <col min="10732" max="10732" width="3.875" style="73" customWidth="1"/>
    <col min="10733" max="10982" width="9" style="73"/>
    <col min="10983" max="10983" width="37.125" style="73" customWidth="1"/>
    <col min="10984" max="10987" width="17.5" style="73" customWidth="1"/>
    <col min="10988" max="10988" width="3.875" style="73" customWidth="1"/>
    <col min="10989" max="11238" width="9" style="73"/>
    <col min="11239" max="11239" width="37.125" style="73" customWidth="1"/>
    <col min="11240" max="11243" width="17.5" style="73" customWidth="1"/>
    <col min="11244" max="11244" width="3.875" style="73" customWidth="1"/>
    <col min="11245" max="11494" width="9" style="73"/>
    <col min="11495" max="11495" width="37.125" style="73" customWidth="1"/>
    <col min="11496" max="11499" width="17.5" style="73" customWidth="1"/>
    <col min="11500" max="11500" width="3.875" style="73" customWidth="1"/>
    <col min="11501" max="11750" width="9" style="73"/>
    <col min="11751" max="11751" width="37.125" style="73" customWidth="1"/>
    <col min="11752" max="11755" width="17.5" style="73" customWidth="1"/>
    <col min="11756" max="11756" width="3.875" style="73" customWidth="1"/>
    <col min="11757" max="12006" width="9" style="73"/>
    <col min="12007" max="12007" width="37.125" style="73" customWidth="1"/>
    <col min="12008" max="12011" width="17.5" style="73" customWidth="1"/>
    <col min="12012" max="12012" width="3.875" style="73" customWidth="1"/>
    <col min="12013" max="12262" width="9" style="73"/>
    <col min="12263" max="12263" width="37.125" style="73" customWidth="1"/>
    <col min="12264" max="12267" width="17.5" style="73" customWidth="1"/>
    <col min="12268" max="12268" width="3.875" style="73" customWidth="1"/>
    <col min="12269" max="12518" width="9" style="73"/>
    <col min="12519" max="12519" width="37.125" style="73" customWidth="1"/>
    <col min="12520" max="12523" width="17.5" style="73" customWidth="1"/>
    <col min="12524" max="12524" width="3.875" style="73" customWidth="1"/>
    <col min="12525" max="12774" width="9" style="73"/>
    <col min="12775" max="12775" width="37.125" style="73" customWidth="1"/>
    <col min="12776" max="12779" width="17.5" style="73" customWidth="1"/>
    <col min="12780" max="12780" width="3.875" style="73" customWidth="1"/>
    <col min="12781" max="13030" width="9" style="73"/>
    <col min="13031" max="13031" width="37.125" style="73" customWidth="1"/>
    <col min="13032" max="13035" width="17.5" style="73" customWidth="1"/>
    <col min="13036" max="13036" width="3.875" style="73" customWidth="1"/>
    <col min="13037" max="13286" width="9" style="73"/>
    <col min="13287" max="13287" width="37.125" style="73" customWidth="1"/>
    <col min="13288" max="13291" width="17.5" style="73" customWidth="1"/>
    <col min="13292" max="13292" width="3.875" style="73" customWidth="1"/>
    <col min="13293" max="13542" width="9" style="73"/>
    <col min="13543" max="13543" width="37.125" style="73" customWidth="1"/>
    <col min="13544" max="13547" width="17.5" style="73" customWidth="1"/>
    <col min="13548" max="13548" width="3.875" style="73" customWidth="1"/>
    <col min="13549" max="13798" width="9" style="73"/>
    <col min="13799" max="13799" width="37.125" style="73" customWidth="1"/>
    <col min="13800" max="13803" width="17.5" style="73" customWidth="1"/>
    <col min="13804" max="13804" width="3.875" style="73" customWidth="1"/>
    <col min="13805" max="14054" width="9" style="73"/>
    <col min="14055" max="14055" width="37.125" style="73" customWidth="1"/>
    <col min="14056" max="14059" width="17.5" style="73" customWidth="1"/>
    <col min="14060" max="14060" width="3.875" style="73" customWidth="1"/>
    <col min="14061" max="14310" width="9" style="73"/>
    <col min="14311" max="14311" width="37.125" style="73" customWidth="1"/>
    <col min="14312" max="14315" width="17.5" style="73" customWidth="1"/>
    <col min="14316" max="14316" width="3.875" style="73" customWidth="1"/>
    <col min="14317" max="14566" width="9" style="73"/>
    <col min="14567" max="14567" width="37.125" style="73" customWidth="1"/>
    <col min="14568" max="14571" width="17.5" style="73" customWidth="1"/>
    <col min="14572" max="14572" width="3.875" style="73" customWidth="1"/>
    <col min="14573" max="14822" width="9" style="73"/>
    <col min="14823" max="14823" width="37.125" style="73" customWidth="1"/>
    <col min="14824" max="14827" width="17.5" style="73" customWidth="1"/>
    <col min="14828" max="14828" width="3.875" style="73" customWidth="1"/>
    <col min="14829" max="15078" width="9" style="73"/>
    <col min="15079" max="15079" width="37.125" style="73" customWidth="1"/>
    <col min="15080" max="15083" width="17.5" style="73" customWidth="1"/>
    <col min="15084" max="15084" width="3.875" style="73" customWidth="1"/>
    <col min="15085" max="15334" width="9" style="73"/>
    <col min="15335" max="15335" width="37.125" style="73" customWidth="1"/>
    <col min="15336" max="15339" width="17.5" style="73" customWidth="1"/>
    <col min="15340" max="15340" width="3.875" style="73" customWidth="1"/>
    <col min="15341" max="15590" width="9" style="73"/>
    <col min="15591" max="15591" width="37.125" style="73" customWidth="1"/>
    <col min="15592" max="15595" width="17.5" style="73" customWidth="1"/>
    <col min="15596" max="15596" width="3.875" style="73" customWidth="1"/>
    <col min="15597" max="15846" width="9" style="73"/>
    <col min="15847" max="15847" width="37.125" style="73" customWidth="1"/>
    <col min="15848" max="15851" width="17.5" style="73" customWidth="1"/>
    <col min="15852" max="15852" width="3.875" style="73" customWidth="1"/>
    <col min="15853" max="16102" width="9" style="73"/>
    <col min="16103" max="16103" width="37.125" style="73" customWidth="1"/>
    <col min="16104" max="16107" width="17.5" style="73" customWidth="1"/>
    <col min="16108" max="16108" width="3.875" style="73" customWidth="1"/>
    <col min="16109" max="16384" width="9" style="73"/>
  </cols>
  <sheetData>
    <row r="1" spans="1:7" ht="18.75">
      <c r="A1" s="637" t="s">
        <v>474</v>
      </c>
      <c r="B1" s="637"/>
      <c r="C1" s="637"/>
      <c r="D1" s="637"/>
      <c r="E1" s="637"/>
      <c r="F1" s="637"/>
    </row>
    <row r="2" spans="1:7" ht="22.5">
      <c r="A2" s="77"/>
      <c r="B2" s="77"/>
      <c r="C2" s="375"/>
      <c r="D2" s="78"/>
      <c r="E2" s="375"/>
      <c r="F2" s="79" t="s">
        <v>340</v>
      </c>
    </row>
    <row r="3" spans="1:7" s="70" customFormat="1" ht="15">
      <c r="A3" s="42"/>
      <c r="B3" s="80"/>
      <c r="C3" s="81"/>
      <c r="D3" s="82"/>
      <c r="E3" s="81"/>
      <c r="F3" s="44" t="s">
        <v>341</v>
      </c>
    </row>
    <row r="4" spans="1:7" s="71" customFormat="1" ht="22.5" customHeight="1">
      <c r="A4" s="641" t="s">
        <v>342</v>
      </c>
      <c r="B4" s="643" t="s">
        <v>1128</v>
      </c>
      <c r="C4" s="644" t="s">
        <v>229</v>
      </c>
      <c r="D4" s="645" t="s">
        <v>343</v>
      </c>
      <c r="E4" s="647" t="s">
        <v>234</v>
      </c>
      <c r="F4" s="649" t="s">
        <v>344</v>
      </c>
    </row>
    <row r="5" spans="1:7" s="71" customFormat="1" ht="22.5" customHeight="1">
      <c r="A5" s="642"/>
      <c r="B5" s="639"/>
      <c r="C5" s="640"/>
      <c r="D5" s="646"/>
      <c r="E5" s="648"/>
      <c r="F5" s="650"/>
    </row>
    <row r="6" spans="1:7" s="71" customFormat="1" ht="21" customHeight="1">
      <c r="A6" s="83" t="s">
        <v>475</v>
      </c>
      <c r="B6" s="84">
        <f>SUM(B7:B104)</f>
        <v>0</v>
      </c>
      <c r="C6" s="84">
        <f>SUM(C7:C104)</f>
        <v>0</v>
      </c>
      <c r="D6" s="84">
        <f>SUM(D7:D104)</f>
        <v>565383.46</v>
      </c>
      <c r="E6" s="84">
        <f>SUM(E7:E104)</f>
        <v>274617.93</v>
      </c>
      <c r="F6" s="84">
        <f>SUM(F7:F104)</f>
        <v>0</v>
      </c>
      <c r="G6" s="71" t="s">
        <v>345</v>
      </c>
    </row>
    <row r="7" spans="1:7" s="70" customFormat="1" ht="20.25" customHeight="1">
      <c r="A7" s="85" t="s">
        <v>347</v>
      </c>
      <c r="B7" s="586"/>
      <c r="C7" s="589"/>
      <c r="D7" s="86">
        <v>399457.3</v>
      </c>
      <c r="E7" s="596">
        <v>220119.56</v>
      </c>
      <c r="F7" s="87"/>
      <c r="G7" s="70" t="e">
        <f>SUMIF('[7]2016科目余额表'!$A$1:$A$65536,#REF!,'[7]2016科目余额表'!$R$1:$R$65536)</f>
        <v>#VALUE!</v>
      </c>
    </row>
    <row r="8" spans="1:7" s="70" customFormat="1" ht="20.25" customHeight="1">
      <c r="A8" s="85" t="s">
        <v>348</v>
      </c>
      <c r="B8" s="586"/>
      <c r="C8" s="589"/>
      <c r="D8" s="86">
        <v>24233.599999999999</v>
      </c>
      <c r="E8" s="596">
        <f>SUM([11]CUX_科目余额表_200421!$L$20:$L$21)</f>
        <v>16670</v>
      </c>
      <c r="F8" s="87"/>
      <c r="G8" s="70" t="e">
        <f>SUMIF('[7]2016科目余额表'!$A$1:$A$65536,#REF!,'[7]2016科目余额表'!$R$1:$R$65536)</f>
        <v>#VALUE!</v>
      </c>
    </row>
    <row r="9" spans="1:7" s="70" customFormat="1" ht="20.25" customHeight="1">
      <c r="A9" s="85" t="s">
        <v>349</v>
      </c>
      <c r="B9" s="586"/>
      <c r="C9" s="589"/>
      <c r="D9" s="86">
        <v>100784.56</v>
      </c>
      <c r="E9" s="596">
        <f>SUM([11]CUX_科目余额表_200421!$L$22:$L$23)</f>
        <v>13965.369999999999</v>
      </c>
      <c r="F9" s="87"/>
      <c r="G9" s="70" t="e">
        <f>SUMIF('[7]2016科目余额表'!$A$1:$A$65536,#REF!,'[7]2016科目余额表'!$R$1:$R$65536)</f>
        <v>#VALUE!</v>
      </c>
    </row>
    <row r="10" spans="1:7" s="70" customFormat="1" ht="20.25" customHeight="1">
      <c r="A10" s="85" t="s">
        <v>350</v>
      </c>
      <c r="B10" s="586"/>
      <c r="C10" s="589"/>
      <c r="D10" s="86">
        <v>0</v>
      </c>
      <c r="E10" s="596">
        <v>0</v>
      </c>
      <c r="F10" s="89"/>
      <c r="G10" s="70" t="e">
        <f>SUMIF('[7]2016科目余额表'!$A$1:$A$65536,#REF!,'[7]2016科目余额表'!$R$1:$R$65536)</f>
        <v>#VALUE!</v>
      </c>
    </row>
    <row r="11" spans="1:7" s="70" customFormat="1" ht="20.25" customHeight="1">
      <c r="A11" s="85" t="s">
        <v>351</v>
      </c>
      <c r="B11" s="586"/>
      <c r="C11" s="589"/>
      <c r="D11" s="86">
        <v>40908</v>
      </c>
      <c r="E11" s="596">
        <f>SUM([11]CUX_科目余额表_200421!$L$24:$L$25)</f>
        <v>23863</v>
      </c>
      <c r="F11" s="87"/>
      <c r="G11" s="70" t="e">
        <f>SUMIF('[7]2016科目余额表'!$A$1:$A$65536,#REF!,'[7]2016科目余额表'!$R$1:$R$65536)</f>
        <v>#VALUE!</v>
      </c>
    </row>
    <row r="12" spans="1:7" s="70" customFormat="1" ht="20.25" customHeight="1">
      <c r="A12" s="85" t="s">
        <v>352</v>
      </c>
      <c r="B12" s="586"/>
      <c r="C12" s="589"/>
      <c r="D12" s="86">
        <v>0</v>
      </c>
      <c r="E12" s="596"/>
      <c r="F12" s="89"/>
      <c r="G12" s="70" t="e">
        <f>SUMIF('[7]2016科目余额表'!$A$1:$A$65536,#REF!,'[7]2016科目余额表'!$R$1:$R$65536)</f>
        <v>#VALUE!</v>
      </c>
    </row>
    <row r="13" spans="1:7" s="70" customFormat="1" ht="20.25" customHeight="1">
      <c r="A13" s="85" t="s">
        <v>353</v>
      </c>
      <c r="B13" s="586"/>
      <c r="C13" s="589"/>
      <c r="D13" s="86">
        <v>0</v>
      </c>
      <c r="E13" s="596"/>
      <c r="F13" s="89"/>
      <c r="G13" s="70" t="e">
        <f>SUMIF('[7]2016科目余额表'!$A$1:$A$65536,#REF!,'[7]2016科目余额表'!$R$1:$R$65536)</f>
        <v>#VALUE!</v>
      </c>
    </row>
    <row r="14" spans="1:7" s="70" customFormat="1" ht="20.25" customHeight="1">
      <c r="A14" s="85" t="s">
        <v>354</v>
      </c>
      <c r="B14" s="586"/>
      <c r="C14" s="589"/>
      <c r="D14" s="86">
        <v>0</v>
      </c>
      <c r="E14" s="596"/>
      <c r="F14" s="89"/>
      <c r="G14" s="70" t="e">
        <f>SUMIF('[7]2016科目余额表'!$A$1:$A$65536,#REF!,'[7]2016科目余额表'!$R$1:$R$65536)</f>
        <v>#VALUE!</v>
      </c>
    </row>
    <row r="15" spans="1:7" s="70" customFormat="1" ht="20.25" customHeight="1">
      <c r="A15" s="85" t="s">
        <v>355</v>
      </c>
      <c r="B15" s="586"/>
      <c r="C15" s="589"/>
      <c r="D15" s="86">
        <v>0</v>
      </c>
      <c r="E15" s="596"/>
      <c r="F15" s="89"/>
      <c r="G15" s="70" t="e">
        <f>SUMIF('[7]2016科目余额表'!$A$1:$A$65536,#REF!,'[7]2016科目余额表'!$R$1:$R$65536)</f>
        <v>#VALUE!</v>
      </c>
    </row>
    <row r="16" spans="1:7" s="70" customFormat="1" ht="20.25" customHeight="1">
      <c r="A16" s="85" t="s">
        <v>356</v>
      </c>
      <c r="B16" s="586"/>
      <c r="C16" s="589"/>
      <c r="D16" s="86">
        <v>0</v>
      </c>
      <c r="E16" s="596"/>
      <c r="F16" s="89"/>
      <c r="G16" s="70" t="e">
        <f>SUMIF('[7]2016科目余额表'!$A$1:$A$65536,#REF!,'[7]2016科目余额表'!$R$1:$R$65536)</f>
        <v>#VALUE!</v>
      </c>
    </row>
    <row r="17" spans="1:7" s="70" customFormat="1" ht="20.25" customHeight="1">
      <c r="A17" s="85" t="s">
        <v>357</v>
      </c>
      <c r="B17" s="586"/>
      <c r="C17" s="589"/>
      <c r="D17" s="86">
        <v>0</v>
      </c>
      <c r="E17" s="596"/>
      <c r="F17" s="89"/>
      <c r="G17" s="70" t="e">
        <f>SUMIF('[7]2016科目余额表'!$A$1:$A$65536,#REF!,'[7]2016科目余额表'!$R$1:$R$65536)</f>
        <v>#VALUE!</v>
      </c>
    </row>
    <row r="18" spans="1:7" s="70" customFormat="1" ht="20.25" customHeight="1">
      <c r="A18" s="85" t="s">
        <v>358</v>
      </c>
      <c r="B18" s="586"/>
      <c r="C18" s="589"/>
      <c r="D18" s="86">
        <v>0</v>
      </c>
      <c r="E18" s="596"/>
      <c r="F18" s="89"/>
      <c r="G18" s="70" t="e">
        <f>SUMIF('[7]2016科目余额表'!$A$1:$A$65536,#REF!,'[7]2016科目余额表'!$R$1:$R$65536)</f>
        <v>#VALUE!</v>
      </c>
    </row>
    <row r="19" spans="1:7" s="70" customFormat="1" ht="20.25" customHeight="1">
      <c r="A19" s="85" t="s">
        <v>359</v>
      </c>
      <c r="B19" s="586"/>
      <c r="C19" s="589"/>
      <c r="D19" s="86">
        <v>0</v>
      </c>
      <c r="E19" s="596"/>
      <c r="F19" s="87"/>
      <c r="G19" s="70" t="e">
        <f>SUMIF('[7]2016科目余额表'!$A$1:$A$65536,#REF!,'[7]2016科目余额表'!$R$1:$R$65536)</f>
        <v>#VALUE!</v>
      </c>
    </row>
    <row r="20" spans="1:7" s="70" customFormat="1" ht="20.25" customHeight="1">
      <c r="A20" s="85" t="s">
        <v>360</v>
      </c>
      <c r="B20" s="586"/>
      <c r="C20" s="589"/>
      <c r="D20" s="86">
        <v>0</v>
      </c>
      <c r="E20" s="596"/>
      <c r="F20" s="89"/>
      <c r="G20" s="70" t="e">
        <f>SUMIF('[7]2016科目余额表'!$A$1:$A$65536,#REF!,'[7]2016科目余额表'!$R$1:$R$65536)</f>
        <v>#VALUE!</v>
      </c>
    </row>
    <row r="21" spans="1:7" s="70" customFormat="1" ht="20.25" customHeight="1">
      <c r="A21" s="85" t="s">
        <v>361</v>
      </c>
      <c r="B21" s="586"/>
      <c r="C21" s="589"/>
      <c r="D21" s="86">
        <v>0</v>
      </c>
      <c r="E21" s="596"/>
      <c r="F21" s="89"/>
      <c r="G21" s="70" t="e">
        <f>SUMIF('[7]2016科目余额表'!$A$1:$A$65536,#REF!,'[7]2016科目余额表'!$R$1:$R$65536)</f>
        <v>#VALUE!</v>
      </c>
    </row>
    <row r="22" spans="1:7" s="70" customFormat="1" ht="20.25" customHeight="1">
      <c r="A22" s="85" t="s">
        <v>362</v>
      </c>
      <c r="B22" s="586"/>
      <c r="C22" s="589"/>
      <c r="D22" s="86">
        <v>0</v>
      </c>
      <c r="E22" s="596"/>
      <c r="F22" s="89"/>
      <c r="G22" s="70" t="e">
        <f>SUMIF('[7]2016科目余额表'!$A$1:$A$65536,#REF!,'[7]2016科目余额表'!$R$1:$R$65536)</f>
        <v>#VALUE!</v>
      </c>
    </row>
    <row r="23" spans="1:7" s="70" customFormat="1" ht="20.25" customHeight="1">
      <c r="A23" s="85" t="s">
        <v>363</v>
      </c>
      <c r="B23" s="586"/>
      <c r="C23" s="589"/>
      <c r="D23" s="86">
        <v>0</v>
      </c>
      <c r="E23" s="596"/>
      <c r="F23" s="480"/>
      <c r="G23" s="70" t="e">
        <f>SUMIF('[7]2016科目余额表'!$A$1:$A$65536,#REF!,'[7]2016科目余额表'!$R$1:$R$65536)</f>
        <v>#VALUE!</v>
      </c>
    </row>
    <row r="24" spans="1:7" s="70" customFormat="1" ht="20.25" customHeight="1">
      <c r="A24" s="85" t="s">
        <v>364</v>
      </c>
      <c r="B24" s="586"/>
      <c r="C24" s="589"/>
      <c r="D24" s="86">
        <v>0</v>
      </c>
      <c r="E24" s="596"/>
      <c r="F24" s="479"/>
      <c r="G24" s="70" t="e">
        <f>SUMIF('[7]2016科目余额表'!$A$1:$A$65536,#REF!,'[7]2016科目余额表'!$R$1:$R$65536)</f>
        <v>#VALUE!</v>
      </c>
    </row>
    <row r="25" spans="1:7" s="70" customFormat="1" ht="20.25" customHeight="1">
      <c r="A25" s="85" t="s">
        <v>365</v>
      </c>
      <c r="B25" s="586"/>
      <c r="C25" s="589"/>
      <c r="D25" s="86">
        <v>0</v>
      </c>
      <c r="E25" s="596"/>
      <c r="F25" s="89"/>
      <c r="G25" s="70" t="e">
        <f>SUMIF('[7]2016科目余额表'!$A$1:$A$65536,#REF!,'[7]2016科目余额表'!$R$1:$R$65536)</f>
        <v>#VALUE!</v>
      </c>
    </row>
    <row r="26" spans="1:7" s="70" customFormat="1" ht="20.25" customHeight="1">
      <c r="A26" s="85" t="s">
        <v>366</v>
      </c>
      <c r="B26" s="586"/>
      <c r="C26" s="589"/>
      <c r="D26" s="86">
        <v>0</v>
      </c>
      <c r="E26" s="596"/>
      <c r="F26" s="480"/>
      <c r="G26" s="70" t="e">
        <f>SUMIF('[7]2016科目余额表'!$A$1:$A$65536,#REF!,'[7]2016科目余额表'!$R$1:$R$65536)</f>
        <v>#VALUE!</v>
      </c>
    </row>
    <row r="27" spans="1:7" s="70" customFormat="1" ht="20.25" customHeight="1">
      <c r="A27" s="85" t="s">
        <v>367</v>
      </c>
      <c r="B27" s="586"/>
      <c r="C27" s="589"/>
      <c r="D27" s="86">
        <v>0</v>
      </c>
      <c r="E27" s="596"/>
      <c r="F27" s="480"/>
      <c r="G27" s="70" t="e">
        <f>SUMIF('[7]2016科目余额表'!$A$1:$A$65536,#REF!,'[7]2016科目余额表'!$R$1:$R$65536)</f>
        <v>#VALUE!</v>
      </c>
    </row>
    <row r="28" spans="1:7" s="70" customFormat="1" ht="20.25" customHeight="1">
      <c r="A28" s="85" t="s">
        <v>368</v>
      </c>
      <c r="B28" s="586"/>
      <c r="C28" s="589"/>
      <c r="D28" s="86">
        <v>0</v>
      </c>
      <c r="E28" s="596"/>
      <c r="F28" s="89"/>
      <c r="G28" s="70" t="e">
        <f>SUMIF('[7]2016科目余额表'!$A$1:$A$65536,#REF!,'[7]2016科目余额表'!$R$1:$R$65536)</f>
        <v>#VALUE!</v>
      </c>
    </row>
    <row r="29" spans="1:7" s="70" customFormat="1" ht="20.25" customHeight="1">
      <c r="A29" s="85" t="s">
        <v>369</v>
      </c>
      <c r="B29" s="586"/>
      <c r="C29" s="589"/>
      <c r="D29" s="86">
        <v>0</v>
      </c>
      <c r="E29" s="596"/>
      <c r="F29" s="89"/>
      <c r="G29" s="70" t="e">
        <f>SUMIF('[7]2016科目余额表'!$A$1:$A$65536,#REF!,'[7]2016科目余额表'!$R$1:$R$65536)</f>
        <v>#VALUE!</v>
      </c>
    </row>
    <row r="30" spans="1:7" s="70" customFormat="1" ht="20.25" customHeight="1">
      <c r="A30" s="85" t="s">
        <v>370</v>
      </c>
      <c r="B30" s="586"/>
      <c r="C30" s="589"/>
      <c r="D30" s="86">
        <v>0</v>
      </c>
      <c r="E30" s="596"/>
      <c r="F30" s="480"/>
      <c r="G30" s="70" t="e">
        <f>SUMIF('[7]2016科目余额表'!$A$1:$A$65536,#REF!,'[7]2016科目余额表'!$R$1:$R$65536)</f>
        <v>#VALUE!</v>
      </c>
    </row>
    <row r="31" spans="1:7" s="70" customFormat="1" ht="20.25" customHeight="1">
      <c r="A31" s="85" t="s">
        <v>371</v>
      </c>
      <c r="B31" s="586"/>
      <c r="C31" s="589"/>
      <c r="D31" s="86">
        <v>0</v>
      </c>
      <c r="E31" s="596"/>
      <c r="F31" s="89"/>
      <c r="G31" s="70" t="e">
        <f>SUMIF('[7]2016科目余额表'!$A$1:$A$65536,#REF!,'[7]2016科目余额表'!$R$1:$R$65536)</f>
        <v>#VALUE!</v>
      </c>
    </row>
    <row r="32" spans="1:7" s="70" customFormat="1" ht="20.25" customHeight="1">
      <c r="A32" s="85" t="s">
        <v>372</v>
      </c>
      <c r="B32" s="586"/>
      <c r="C32" s="589"/>
      <c r="D32" s="86">
        <v>0</v>
      </c>
      <c r="E32" s="596"/>
      <c r="F32" s="89"/>
      <c r="G32" s="70" t="e">
        <f>SUMIF('[7]2016科目余额表'!$A$1:$A$65536,#REF!,'[7]2016科目余额表'!$R$1:$R$65536)</f>
        <v>#VALUE!</v>
      </c>
    </row>
    <row r="33" spans="1:7" s="70" customFormat="1" ht="20.25" customHeight="1">
      <c r="A33" s="85" t="s">
        <v>373</v>
      </c>
      <c r="B33" s="586"/>
      <c r="C33" s="589"/>
      <c r="D33" s="86">
        <v>0</v>
      </c>
      <c r="E33" s="596"/>
      <c r="F33" s="89"/>
      <c r="G33" s="70" t="e">
        <f>SUMIF('[7]2016科目余额表'!$A$1:$A$65536,#REF!,'[7]2016科目余额表'!$R$1:$R$65536)</f>
        <v>#VALUE!</v>
      </c>
    </row>
    <row r="34" spans="1:7" s="70" customFormat="1" ht="20.25" customHeight="1">
      <c r="A34" s="85" t="s">
        <v>374</v>
      </c>
      <c r="B34" s="586"/>
      <c r="C34" s="589"/>
      <c r="D34" s="86">
        <v>0</v>
      </c>
      <c r="E34" s="596"/>
      <c r="F34" s="89"/>
      <c r="G34" s="70" t="e">
        <f>SUMIF('[7]2016科目余额表'!$A$1:$A$65536,#REF!,'[7]2016科目余额表'!$R$1:$R$65536)</f>
        <v>#VALUE!</v>
      </c>
    </row>
    <row r="35" spans="1:7" s="70" customFormat="1" ht="20.25" customHeight="1">
      <c r="A35" s="85" t="s">
        <v>375</v>
      </c>
      <c r="B35" s="586"/>
      <c r="C35" s="589"/>
      <c r="D35" s="86">
        <v>0</v>
      </c>
      <c r="E35" s="596"/>
      <c r="F35" s="480"/>
      <c r="G35" s="70" t="e">
        <f>SUMIF('[7]2016科目余额表'!$A$1:$A$65536,#REF!,'[7]2016科目余额表'!$R$1:$R$65536)</f>
        <v>#VALUE!</v>
      </c>
    </row>
    <row r="36" spans="1:7" s="70" customFormat="1" ht="20.25" customHeight="1">
      <c r="A36" s="85" t="s">
        <v>376</v>
      </c>
      <c r="B36" s="586"/>
      <c r="C36" s="589"/>
      <c r="D36" s="86">
        <v>0</v>
      </c>
      <c r="E36" s="596"/>
      <c r="F36" s="89"/>
      <c r="G36" s="70" t="e">
        <f>SUMIF('[7]2016科目余额表'!$A$1:$A$65536,#REF!,'[7]2016科目余额表'!$R$1:$R$65536)</f>
        <v>#VALUE!</v>
      </c>
    </row>
    <row r="37" spans="1:7" s="70" customFormat="1" ht="20.25" customHeight="1">
      <c r="A37" s="85" t="s">
        <v>377</v>
      </c>
      <c r="B37" s="586"/>
      <c r="C37" s="589"/>
      <c r="D37" s="86">
        <v>0</v>
      </c>
      <c r="E37" s="596"/>
      <c r="F37" s="89"/>
      <c r="G37" s="70" t="e">
        <f>SUMIF('[7]2016科目余额表'!$A$1:$A$65536,#REF!,'[7]2016科目余额表'!$R$1:$R$65536)</f>
        <v>#VALUE!</v>
      </c>
    </row>
    <row r="38" spans="1:7" s="70" customFormat="1" ht="20.25" customHeight="1">
      <c r="A38" s="85" t="s">
        <v>378</v>
      </c>
      <c r="B38" s="586"/>
      <c r="C38" s="589"/>
      <c r="D38" s="86">
        <v>0</v>
      </c>
      <c r="E38" s="596"/>
      <c r="F38" s="89"/>
      <c r="G38" s="70" t="e">
        <f>SUMIF('[7]2016科目余额表'!$A$1:$A$65536,#REF!,'[7]2016科目余额表'!$R$1:$R$65536)</f>
        <v>#VALUE!</v>
      </c>
    </row>
    <row r="39" spans="1:7" s="70" customFormat="1" ht="20.25" customHeight="1">
      <c r="A39" s="85" t="s">
        <v>379</v>
      </c>
      <c r="B39" s="586"/>
      <c r="C39" s="589"/>
      <c r="D39" s="86">
        <v>0</v>
      </c>
      <c r="E39" s="596"/>
      <c r="F39" s="89"/>
      <c r="G39" s="70" t="e">
        <f>SUMIF('[7]2016科目余额表'!$A$1:$A$65536,#REF!,'[7]2016科目余额表'!$R$1:$R$65536)</f>
        <v>#VALUE!</v>
      </c>
    </row>
    <row r="40" spans="1:7" s="70" customFormat="1" ht="20.25" customHeight="1">
      <c r="A40" s="85" t="s">
        <v>380</v>
      </c>
      <c r="B40" s="586"/>
      <c r="C40" s="589"/>
      <c r="D40" s="86">
        <v>0</v>
      </c>
      <c r="E40" s="596"/>
      <c r="F40" s="89"/>
      <c r="G40" s="70" t="e">
        <f>SUMIF('[7]2016科目余额表'!$A$1:$A$65536,#REF!,'[7]2016科目余额表'!$R$1:$R$65536)</f>
        <v>#VALUE!</v>
      </c>
    </row>
    <row r="41" spans="1:7" s="70" customFormat="1" ht="20.25" customHeight="1">
      <c r="A41" s="85" t="s">
        <v>381</v>
      </c>
      <c r="B41" s="586"/>
      <c r="C41" s="589"/>
      <c r="D41" s="86">
        <v>0</v>
      </c>
      <c r="E41" s="596"/>
      <c r="F41" s="89"/>
      <c r="G41" s="70" t="e">
        <f>SUMIF('[7]2016科目余额表'!$A$1:$A$65536,#REF!,'[7]2016科目余额表'!$R$1:$R$65536)</f>
        <v>#VALUE!</v>
      </c>
    </row>
    <row r="42" spans="1:7" s="70" customFormat="1" ht="20.25" customHeight="1">
      <c r="A42" s="85" t="s">
        <v>382</v>
      </c>
      <c r="B42" s="586"/>
      <c r="C42" s="589"/>
      <c r="D42" s="86">
        <v>0</v>
      </c>
      <c r="E42" s="596"/>
      <c r="F42" s="89"/>
      <c r="G42" s="70" t="e">
        <f>SUMIF('[7]2016科目余额表'!$A$1:$A$65536,#REF!,'[7]2016科目余额表'!$R$1:$R$65536)</f>
        <v>#VALUE!</v>
      </c>
    </row>
    <row r="43" spans="1:7" s="70" customFormat="1" ht="20.25" customHeight="1">
      <c r="A43" s="85" t="s">
        <v>383</v>
      </c>
      <c r="B43" s="586"/>
      <c r="C43" s="589"/>
      <c r="D43" s="86">
        <v>0</v>
      </c>
      <c r="E43" s="596"/>
      <c r="F43" s="480"/>
      <c r="G43" s="70" t="e">
        <f>SUMIF('[7]2016科目余额表'!$A$1:$A$65536,#REF!,'[7]2016科目余额表'!$R$1:$R$65536)</f>
        <v>#VALUE!</v>
      </c>
    </row>
    <row r="44" spans="1:7" s="70" customFormat="1" ht="20.25" customHeight="1">
      <c r="A44" s="85" t="s">
        <v>384</v>
      </c>
      <c r="B44" s="586"/>
      <c r="C44" s="589"/>
      <c r="D44" s="86">
        <v>0</v>
      </c>
      <c r="E44" s="596"/>
      <c r="F44" s="89"/>
      <c r="G44" s="70" t="e">
        <f>SUMIF('[7]2016科目余额表'!$A$1:$A$65536,#REF!,'[7]2016科目余额表'!$R$1:$R$65536)</f>
        <v>#VALUE!</v>
      </c>
    </row>
    <row r="45" spans="1:7" s="70" customFormat="1" ht="20.25" customHeight="1">
      <c r="A45" s="85" t="s">
        <v>385</v>
      </c>
      <c r="B45" s="586"/>
      <c r="C45" s="589"/>
      <c r="D45" s="86">
        <v>0</v>
      </c>
      <c r="E45" s="596"/>
      <c r="F45" s="89"/>
      <c r="G45" s="70" t="e">
        <f>SUMIF('[7]2016科目余额表'!$A$1:$A$65536,#REF!,'[7]2016科目余额表'!$R$1:$R$65536)</f>
        <v>#VALUE!</v>
      </c>
    </row>
    <row r="46" spans="1:7" s="70" customFormat="1" ht="20.25" customHeight="1">
      <c r="A46" s="85" t="s">
        <v>386</v>
      </c>
      <c r="B46" s="586"/>
      <c r="C46" s="589"/>
      <c r="D46" s="86">
        <v>0</v>
      </c>
      <c r="E46" s="596"/>
      <c r="F46" s="89"/>
      <c r="G46" s="70" t="e">
        <f>SUMIF('[7]2016科目余额表'!$A$1:$A$65536,#REF!,'[7]2016科目余额表'!$R$1:$R$65536)</f>
        <v>#VALUE!</v>
      </c>
    </row>
    <row r="47" spans="1:7" s="70" customFormat="1" ht="20.25" customHeight="1">
      <c r="A47" s="85" t="s">
        <v>387</v>
      </c>
      <c r="B47" s="586"/>
      <c r="C47" s="589"/>
      <c r="D47" s="86">
        <v>0</v>
      </c>
      <c r="E47" s="596"/>
      <c r="F47" s="89"/>
      <c r="G47" s="70" t="e">
        <f>SUMIF('[7]2016科目余额表'!$A$1:$A$65536,#REF!,'[7]2016科目余额表'!$R$1:$R$65536)</f>
        <v>#VALUE!</v>
      </c>
    </row>
    <row r="48" spans="1:7" s="70" customFormat="1" ht="20.25" customHeight="1">
      <c r="A48" s="85" t="s">
        <v>388</v>
      </c>
      <c r="B48" s="586"/>
      <c r="C48" s="589"/>
      <c r="D48" s="86">
        <v>0</v>
      </c>
      <c r="E48" s="596"/>
      <c r="F48" s="89"/>
      <c r="G48" s="70" t="e">
        <f>SUMIF('[7]2016科目余额表'!$A$1:$A$65536,#REF!,'[7]2016科目余额表'!$R$1:$R$65536)</f>
        <v>#VALUE!</v>
      </c>
    </row>
    <row r="49" spans="1:7" s="70" customFormat="1" ht="20.25" customHeight="1">
      <c r="A49" s="85" t="s">
        <v>389</v>
      </c>
      <c r="B49" s="586"/>
      <c r="C49" s="589"/>
      <c r="D49" s="86">
        <v>0</v>
      </c>
      <c r="E49" s="596"/>
      <c r="F49" s="89"/>
      <c r="G49" s="70" t="e">
        <f>SUMIF('[7]2016科目余额表'!$A$1:$A$65536,#REF!,'[7]2016科目余额表'!$R$1:$R$65536)</f>
        <v>#VALUE!</v>
      </c>
    </row>
    <row r="50" spans="1:7" s="70" customFormat="1" ht="20.25" customHeight="1">
      <c r="A50" s="85" t="s">
        <v>390</v>
      </c>
      <c r="B50" s="586"/>
      <c r="C50" s="589"/>
      <c r="D50" s="86">
        <v>0</v>
      </c>
      <c r="E50" s="596"/>
      <c r="F50" s="89"/>
      <c r="G50" s="70" t="e">
        <f>SUMIF('[7]2016科目余额表'!$A$1:$A$65536,#REF!,'[7]2016科目余额表'!$R$1:$R$65536)</f>
        <v>#VALUE!</v>
      </c>
    </row>
    <row r="51" spans="1:7" s="70" customFormat="1" ht="20.25" customHeight="1">
      <c r="A51" s="85" t="s">
        <v>391</v>
      </c>
      <c r="B51" s="586"/>
      <c r="C51" s="589"/>
      <c r="D51" s="86">
        <v>0</v>
      </c>
      <c r="E51" s="596"/>
      <c r="F51" s="89"/>
      <c r="G51" s="70" t="e">
        <f>SUMIF('[7]2016科目余额表'!$A$1:$A$65536,#REF!,'[7]2016科目余额表'!$R$1:$R$65536)</f>
        <v>#VALUE!</v>
      </c>
    </row>
    <row r="52" spans="1:7" s="70" customFormat="1" ht="20.25" customHeight="1">
      <c r="A52" s="85" t="s">
        <v>392</v>
      </c>
      <c r="B52" s="586"/>
      <c r="C52" s="589"/>
      <c r="D52" s="86">
        <v>0</v>
      </c>
      <c r="E52" s="596"/>
      <c r="F52" s="89"/>
      <c r="G52" s="70" t="e">
        <f>SUMIF('[7]2016科目余额表'!$A$1:$A$65536,#REF!,'[7]2016科目余额表'!$R$1:$R$65536)</f>
        <v>#VALUE!</v>
      </c>
    </row>
    <row r="53" spans="1:7" s="70" customFormat="1" ht="20.25" customHeight="1">
      <c r="A53" s="85" t="s">
        <v>393</v>
      </c>
      <c r="B53" s="586"/>
      <c r="C53" s="589"/>
      <c r="D53" s="86">
        <v>0</v>
      </c>
      <c r="E53" s="596"/>
      <c r="F53" s="89"/>
      <c r="G53" s="70" t="e">
        <f>SUMIF('[7]2016科目余额表'!$A$1:$A$65536,#REF!,'[7]2016科目余额表'!$R$1:$R$65536)</f>
        <v>#VALUE!</v>
      </c>
    </row>
    <row r="54" spans="1:7" s="70" customFormat="1" ht="20.25" customHeight="1">
      <c r="A54" s="85" t="s">
        <v>394</v>
      </c>
      <c r="B54" s="586"/>
      <c r="C54" s="589"/>
      <c r="D54" s="86">
        <v>0</v>
      </c>
      <c r="E54" s="596"/>
      <c r="F54" s="89"/>
      <c r="G54" s="70" t="e">
        <f>SUMIF('[7]2016科目余额表'!$A$1:$A$65536,#REF!,'[7]2016科目余额表'!$R$1:$R$65536)</f>
        <v>#VALUE!</v>
      </c>
    </row>
    <row r="55" spans="1:7" s="70" customFormat="1" ht="20.25" customHeight="1">
      <c r="A55" s="85" t="s">
        <v>395</v>
      </c>
      <c r="B55" s="586"/>
      <c r="C55" s="589"/>
      <c r="D55" s="86">
        <v>0</v>
      </c>
      <c r="E55" s="596"/>
      <c r="F55" s="89"/>
      <c r="G55" s="70" t="e">
        <f>SUMIF('[7]2016科目余额表'!$A$1:$A$65536,#REF!,'[7]2016科目余额表'!$R$1:$R$65536)</f>
        <v>#VALUE!</v>
      </c>
    </row>
    <row r="56" spans="1:7" s="70" customFormat="1" ht="20.25" customHeight="1">
      <c r="A56" s="85" t="s">
        <v>396</v>
      </c>
      <c r="B56" s="586"/>
      <c r="C56" s="589"/>
      <c r="D56" s="86">
        <v>0</v>
      </c>
      <c r="E56" s="596"/>
      <c r="F56" s="89"/>
      <c r="G56" s="70" t="e">
        <f>SUMIF('[7]2016科目余额表'!$A$1:$A$65536,#REF!,'[7]2016科目余额表'!$R$1:$R$65536)</f>
        <v>#VALUE!</v>
      </c>
    </row>
    <row r="57" spans="1:7" s="72" customFormat="1" ht="20.25" customHeight="1">
      <c r="A57" s="85" t="s">
        <v>397</v>
      </c>
      <c r="B57" s="586"/>
      <c r="C57" s="589"/>
      <c r="D57" s="86">
        <v>0</v>
      </c>
      <c r="E57" s="596"/>
      <c r="F57" s="89"/>
      <c r="G57" s="70" t="e">
        <f>SUMIF('[7]2016科目余额表'!$A$1:$A$65536,#REF!,'[7]2016科目余额表'!$R$1:$R$65536)</f>
        <v>#VALUE!</v>
      </c>
    </row>
    <row r="58" spans="1:7" s="70" customFormat="1" ht="20.25" customHeight="1">
      <c r="A58" s="85" t="s">
        <v>398</v>
      </c>
      <c r="B58" s="586"/>
      <c r="C58" s="589"/>
      <c r="D58" s="86">
        <v>0</v>
      </c>
      <c r="E58" s="596"/>
      <c r="F58" s="89"/>
      <c r="G58" s="70" t="e">
        <f>SUMIF('[7]2016科目余额表'!$A$1:$A$65536,#REF!,'[7]2016科目余额表'!$R$1:$R$65536)</f>
        <v>#VALUE!</v>
      </c>
    </row>
    <row r="59" spans="1:7" s="70" customFormat="1" ht="20.25" customHeight="1">
      <c r="A59" s="85" t="s">
        <v>399</v>
      </c>
      <c r="B59" s="586"/>
      <c r="C59" s="589"/>
      <c r="D59" s="86">
        <v>0</v>
      </c>
      <c r="E59" s="596"/>
      <c r="F59" s="89"/>
      <c r="G59" s="70" t="e">
        <f>SUMIF('[7]2016科目余额表'!$A$1:$A$65536,#REF!,'[7]2016科目余额表'!$R$1:$R$65536)</f>
        <v>#VALUE!</v>
      </c>
    </row>
    <row r="60" spans="1:7" s="70" customFormat="1" ht="20.25" customHeight="1">
      <c r="A60" s="85" t="s">
        <v>400</v>
      </c>
      <c r="B60" s="586"/>
      <c r="C60" s="589"/>
      <c r="D60" s="86">
        <v>0</v>
      </c>
      <c r="E60" s="596"/>
      <c r="F60" s="89"/>
      <c r="G60" s="70" t="e">
        <f>SUMIF('[7]2016科目余额表'!$A$1:$A$65536,#REF!,'[7]2016科目余额表'!$R$1:$R$65536)</f>
        <v>#VALUE!</v>
      </c>
    </row>
    <row r="61" spans="1:7" s="70" customFormat="1" ht="20.25" customHeight="1">
      <c r="A61" s="85" t="s">
        <v>401</v>
      </c>
      <c r="B61" s="586"/>
      <c r="C61" s="589"/>
      <c r="D61" s="86">
        <v>0</v>
      </c>
      <c r="E61" s="596"/>
      <c r="F61" s="89"/>
      <c r="G61" s="70" t="e">
        <f>SUMIF('[7]2016科目余额表'!$A$1:$A$65536,#REF!,'[7]2016科目余额表'!$R$1:$R$65536)</f>
        <v>#VALUE!</v>
      </c>
    </row>
    <row r="62" spans="1:7" s="70" customFormat="1" ht="20.25" customHeight="1">
      <c r="A62" s="85" t="s">
        <v>402</v>
      </c>
      <c r="B62" s="586"/>
      <c r="C62" s="589"/>
      <c r="D62" s="86">
        <v>0</v>
      </c>
      <c r="E62" s="596"/>
      <c r="F62" s="89"/>
      <c r="G62" s="70" t="e">
        <f>SUMIF('[7]2016科目余额表'!$A$1:$A$65536,#REF!,'[7]2016科目余额表'!$R$1:$R$65536)</f>
        <v>#VALUE!</v>
      </c>
    </row>
    <row r="63" spans="1:7" s="70" customFormat="1" ht="20.25" customHeight="1">
      <c r="A63" s="85" t="s">
        <v>403</v>
      </c>
      <c r="B63" s="586"/>
      <c r="C63" s="589"/>
      <c r="D63" s="86">
        <v>0</v>
      </c>
      <c r="E63" s="596"/>
      <c r="F63" s="89"/>
      <c r="G63" s="70" t="e">
        <f>SUMIF('[7]2016科目余额表'!$A$1:$A$65536,#REF!,'[7]2016科目余额表'!$R$1:$R$65536)</f>
        <v>#VALUE!</v>
      </c>
    </row>
    <row r="64" spans="1:7" ht="20.25" customHeight="1">
      <c r="A64" s="85" t="s">
        <v>404</v>
      </c>
      <c r="B64" s="586"/>
      <c r="C64" s="589"/>
      <c r="D64" s="86">
        <v>0</v>
      </c>
      <c r="E64" s="596"/>
      <c r="F64" s="89"/>
      <c r="G64" s="70" t="e">
        <f>SUMIF('[7]2016科目余额表'!$A$1:$A$65536,#REF!,'[7]2016科目余额表'!$R$1:$R$65536)</f>
        <v>#VALUE!</v>
      </c>
    </row>
    <row r="65" spans="1:7" ht="20.25" customHeight="1">
      <c r="A65" s="85" t="s">
        <v>405</v>
      </c>
      <c r="B65" s="586"/>
      <c r="C65" s="589"/>
      <c r="D65" s="86">
        <v>0</v>
      </c>
      <c r="E65" s="596"/>
      <c r="F65" s="89"/>
      <c r="G65" s="70" t="e">
        <f>SUMIF('[7]2016科目余额表'!$A$1:$A$65536,#REF!,'[7]2016科目余额表'!$R$1:$R$65536)</f>
        <v>#VALUE!</v>
      </c>
    </row>
    <row r="66" spans="1:7" ht="20.25" customHeight="1">
      <c r="A66" s="85" t="s">
        <v>406</v>
      </c>
      <c r="B66" s="586"/>
      <c r="C66" s="589"/>
      <c r="D66" s="86">
        <v>0</v>
      </c>
      <c r="E66" s="596"/>
      <c r="F66" s="89"/>
      <c r="G66" s="70" t="e">
        <f>SUMIF('[7]2016科目余额表'!$A$1:$A$65536,#REF!,'[7]2016科目余额表'!$R$1:$R$65536)</f>
        <v>#VALUE!</v>
      </c>
    </row>
    <row r="67" spans="1:7" ht="20.25" customHeight="1">
      <c r="A67" s="85" t="s">
        <v>407</v>
      </c>
      <c r="B67" s="586"/>
      <c r="C67" s="589"/>
      <c r="D67" s="86">
        <v>0</v>
      </c>
      <c r="E67" s="596"/>
      <c r="F67" s="89"/>
      <c r="G67" s="70" t="e">
        <f>SUMIF('[7]2016科目余额表'!$A$1:$A$65536,#REF!,'[7]2016科目余额表'!$R$1:$R$65536)</f>
        <v>#VALUE!</v>
      </c>
    </row>
    <row r="68" spans="1:7" ht="20.25" customHeight="1">
      <c r="A68" s="85" t="s">
        <v>408</v>
      </c>
      <c r="B68" s="586"/>
      <c r="C68" s="589"/>
      <c r="D68" s="86">
        <v>0</v>
      </c>
      <c r="E68" s="596"/>
      <c r="F68" s="89"/>
      <c r="G68" s="70" t="e">
        <f>SUMIF('[7]2016科目余额表'!$A$1:$A$65536,#REF!,'[7]2016科目余额表'!$R$1:$R$65536)</f>
        <v>#VALUE!</v>
      </c>
    </row>
    <row r="69" spans="1:7" ht="20.25" customHeight="1">
      <c r="A69" s="85" t="s">
        <v>409</v>
      </c>
      <c r="B69" s="586"/>
      <c r="C69" s="589"/>
      <c r="D69" s="86">
        <v>0</v>
      </c>
      <c r="E69" s="596"/>
      <c r="F69" s="89"/>
      <c r="G69" s="70" t="e">
        <f>SUMIF('[7]2016科目余额表'!$A$1:$A$65536,#REF!,'[7]2016科目余额表'!$R$1:$R$65536)</f>
        <v>#VALUE!</v>
      </c>
    </row>
    <row r="70" spans="1:7" ht="20.25" customHeight="1">
      <c r="A70" s="85" t="s">
        <v>410</v>
      </c>
      <c r="B70" s="586"/>
      <c r="C70" s="589"/>
      <c r="D70" s="86">
        <v>0</v>
      </c>
      <c r="E70" s="596"/>
      <c r="F70" s="89"/>
      <c r="G70" s="70" t="e">
        <f>SUMIF('[7]2016科目余额表'!$A$1:$A$65536,#REF!,'[7]2016科目余额表'!$R$1:$R$65536)</f>
        <v>#VALUE!</v>
      </c>
    </row>
    <row r="71" spans="1:7" ht="20.25" customHeight="1">
      <c r="A71" s="85" t="s">
        <v>411</v>
      </c>
      <c r="B71" s="586"/>
      <c r="C71" s="589"/>
      <c r="D71" s="86">
        <v>0</v>
      </c>
      <c r="E71" s="596"/>
      <c r="F71" s="89"/>
      <c r="G71" s="70" t="e">
        <f>SUMIF('[7]2016科目余额表'!$A$1:$A$65536,#REF!,'[7]2016科目余额表'!$R$1:$R$65536)</f>
        <v>#VALUE!</v>
      </c>
    </row>
    <row r="72" spans="1:7" ht="20.25" customHeight="1">
      <c r="A72" s="85" t="s">
        <v>412</v>
      </c>
      <c r="B72" s="586"/>
      <c r="C72" s="589"/>
      <c r="D72" s="86">
        <v>0</v>
      </c>
      <c r="E72" s="596"/>
      <c r="F72" s="89"/>
      <c r="G72" s="70" t="e">
        <f>SUMIF('[7]2016科目余额表'!$A$1:$A$65536,#REF!,'[7]2016科目余额表'!$R$1:$R$65536)</f>
        <v>#VALUE!</v>
      </c>
    </row>
    <row r="73" spans="1:7" ht="20.25" customHeight="1">
      <c r="A73" s="85" t="s">
        <v>413</v>
      </c>
      <c r="B73" s="586"/>
      <c r="C73" s="589"/>
      <c r="D73" s="86">
        <v>0</v>
      </c>
      <c r="E73" s="596">
        <v>0</v>
      </c>
      <c r="F73" s="89"/>
      <c r="G73" s="70" t="e">
        <f>SUMIF('[7]2016科目余额表'!$A$1:$A$65536,#REF!,'[7]2016科目余额表'!$R$1:$R$65536)</f>
        <v>#VALUE!</v>
      </c>
    </row>
    <row r="74" spans="1:7" ht="20.25" customHeight="1">
      <c r="A74" s="85" t="s">
        <v>414</v>
      </c>
      <c r="B74" s="586"/>
      <c r="C74" s="589"/>
      <c r="D74" s="86">
        <v>0</v>
      </c>
      <c r="E74" s="596">
        <v>0</v>
      </c>
      <c r="F74" s="89"/>
      <c r="G74" s="70" t="e">
        <f>SUMIF('[7]2016科目余额表'!$A$1:$A$65536,#REF!,'[7]2016科目余额表'!$R$1:$R$65536)</f>
        <v>#VALUE!</v>
      </c>
    </row>
    <row r="75" spans="1:7" ht="20.25" customHeight="1">
      <c r="A75" s="85" t="s">
        <v>415</v>
      </c>
      <c r="B75" s="586"/>
      <c r="C75" s="589"/>
      <c r="D75" s="86">
        <v>0</v>
      </c>
      <c r="E75" s="596">
        <v>0</v>
      </c>
      <c r="F75" s="89"/>
      <c r="G75" s="70" t="e">
        <f>SUMIF('[7]2016科目余额表'!$A$1:$A$65536,#REF!,'[7]2016科目余额表'!$R$1:$R$65536)</f>
        <v>#VALUE!</v>
      </c>
    </row>
    <row r="76" spans="1:7" ht="20.25" customHeight="1">
      <c r="A76" s="85" t="s">
        <v>416</v>
      </c>
      <c r="B76" s="586"/>
      <c r="C76" s="589"/>
      <c r="D76" s="86">
        <v>0</v>
      </c>
      <c r="E76" s="596">
        <v>0</v>
      </c>
      <c r="F76" s="89"/>
      <c r="G76" s="70" t="e">
        <f>SUMIF('[7]2016科目余额表'!$A$1:$A$65536,#REF!,'[7]2016科目余额表'!$R$1:$R$65536)</f>
        <v>#VALUE!</v>
      </c>
    </row>
    <row r="77" spans="1:7" ht="20.25" customHeight="1">
      <c r="A77" s="85" t="s">
        <v>476</v>
      </c>
      <c r="B77" s="586"/>
      <c r="C77" s="589"/>
      <c r="D77" s="86">
        <v>0</v>
      </c>
      <c r="E77" s="596">
        <v>0</v>
      </c>
      <c r="F77" s="89"/>
      <c r="G77" s="70" t="e">
        <f>SUMIF('[7]2016科目余额表'!$A$1:$A$65536,#REF!,'[7]2016科目余额表'!$R$1:$R$65536)</f>
        <v>#VALUE!</v>
      </c>
    </row>
    <row r="78" spans="1:7" ht="20.25" customHeight="1">
      <c r="A78" s="85" t="s">
        <v>477</v>
      </c>
      <c r="B78" s="586"/>
      <c r="C78" s="589"/>
      <c r="D78" s="86">
        <v>0</v>
      </c>
      <c r="E78" s="596">
        <v>0</v>
      </c>
      <c r="F78" s="89"/>
      <c r="G78" s="70" t="e">
        <f>SUMIF('[7]2016科目余额表'!$A$1:$A$65536,#REF!,'[7]2016科目余额表'!$R$1:$R$65536)</f>
        <v>#VALUE!</v>
      </c>
    </row>
    <row r="79" spans="1:7" ht="20.25" customHeight="1">
      <c r="A79" s="85" t="s">
        <v>478</v>
      </c>
      <c r="B79" s="586"/>
      <c r="C79" s="589"/>
      <c r="D79" s="86">
        <v>0</v>
      </c>
      <c r="E79" s="596">
        <v>0</v>
      </c>
      <c r="F79" s="89"/>
      <c r="G79" s="70" t="e">
        <f>SUMIF('[7]2016科目余额表'!$A$1:$A$65536,#REF!,'[7]2016科目余额表'!$R$1:$R$65536)</f>
        <v>#VALUE!</v>
      </c>
    </row>
    <row r="80" spans="1:7" ht="20.25" customHeight="1">
      <c r="A80" s="85" t="s">
        <v>479</v>
      </c>
      <c r="B80" s="586"/>
      <c r="C80" s="589"/>
      <c r="D80" s="86">
        <v>0</v>
      </c>
      <c r="E80" s="596">
        <v>0</v>
      </c>
      <c r="F80" s="89"/>
      <c r="G80" s="70" t="e">
        <f>SUMIF('[7]2016科目余额表'!$A$1:$A$65536,#REF!,'[7]2016科目余额表'!$R$1:$R$65536)</f>
        <v>#VALUE!</v>
      </c>
    </row>
    <row r="81" spans="1:7" ht="20.25" customHeight="1">
      <c r="A81" s="85" t="s">
        <v>480</v>
      </c>
      <c r="B81" s="586"/>
      <c r="C81" s="589"/>
      <c r="D81" s="86">
        <v>0</v>
      </c>
      <c r="E81" s="596">
        <v>0</v>
      </c>
      <c r="F81" s="89"/>
      <c r="G81" s="70" t="e">
        <f>SUMIF('[7]2016科目余额表'!$A$1:$A$65536,#REF!,'[7]2016科目余额表'!$R$1:$R$65536)</f>
        <v>#VALUE!</v>
      </c>
    </row>
    <row r="82" spans="1:7" ht="20.25" customHeight="1">
      <c r="A82" s="85" t="s">
        <v>481</v>
      </c>
      <c r="B82" s="586"/>
      <c r="C82" s="589"/>
      <c r="D82" s="86">
        <v>0</v>
      </c>
      <c r="E82" s="596">
        <v>0</v>
      </c>
      <c r="F82" s="89"/>
      <c r="G82" s="70" t="e">
        <f>SUMIF('[7]2016科目余额表'!$A$1:$A$65536,#REF!,'[7]2016科目余额表'!$R$1:$R$65536)</f>
        <v>#VALUE!</v>
      </c>
    </row>
    <row r="83" spans="1:7" ht="20.25" customHeight="1">
      <c r="A83" s="85" t="s">
        <v>482</v>
      </c>
      <c r="B83" s="586"/>
      <c r="C83" s="589"/>
      <c r="D83" s="86">
        <v>0</v>
      </c>
      <c r="E83" s="596">
        <v>0</v>
      </c>
      <c r="F83" s="89"/>
      <c r="G83" s="70" t="e">
        <f>SUMIF('[7]2016科目余额表'!$A$1:$A$65536,#REF!,'[7]2016科目余额表'!$R$1:$R$65536)</f>
        <v>#VALUE!</v>
      </c>
    </row>
    <row r="84" spans="1:7" ht="20.25" customHeight="1">
      <c r="A84" s="85" t="s">
        <v>483</v>
      </c>
      <c r="B84" s="586"/>
      <c r="C84" s="589"/>
      <c r="D84" s="86">
        <v>0</v>
      </c>
      <c r="E84" s="596">
        <v>0</v>
      </c>
      <c r="F84" s="89"/>
      <c r="G84" s="70" t="e">
        <f>SUMIF('[7]2016科目余额表'!$A$1:$A$65536,#REF!,'[7]2016科目余额表'!$R$1:$R$65536)</f>
        <v>#VALUE!</v>
      </c>
    </row>
    <row r="85" spans="1:7" ht="20.25" customHeight="1">
      <c r="A85" s="85" t="s">
        <v>484</v>
      </c>
      <c r="B85" s="586"/>
      <c r="C85" s="589"/>
      <c r="D85" s="86">
        <v>0</v>
      </c>
      <c r="E85" s="596">
        <v>0</v>
      </c>
      <c r="F85" s="89"/>
      <c r="G85" s="70" t="e">
        <f>SUMIF('[7]2016科目余额表'!$A$1:$A$65536,#REF!,'[7]2016科目余额表'!$R$1:$R$65536)</f>
        <v>#VALUE!</v>
      </c>
    </row>
    <row r="86" spans="1:7" ht="20.25" customHeight="1">
      <c r="A86" s="85" t="s">
        <v>485</v>
      </c>
      <c r="B86" s="586"/>
      <c r="C86" s="589"/>
      <c r="D86" s="86">
        <v>0</v>
      </c>
      <c r="E86" s="596">
        <v>0</v>
      </c>
      <c r="F86" s="89"/>
      <c r="G86" s="70" t="e">
        <f>SUMIF('[7]2016科目余额表'!$A$1:$A$65536,#REF!,'[7]2016科目余额表'!$R$1:$R$65536)</f>
        <v>#VALUE!</v>
      </c>
    </row>
    <row r="87" spans="1:7" ht="20.25" customHeight="1">
      <c r="A87" s="85" t="s">
        <v>486</v>
      </c>
      <c r="B87" s="586"/>
      <c r="C87" s="589"/>
      <c r="D87" s="86">
        <v>0</v>
      </c>
      <c r="E87" s="596">
        <v>0</v>
      </c>
      <c r="F87" s="89"/>
      <c r="G87" s="70" t="e">
        <f>SUMIF('[7]2016科目余额表'!$A$1:$A$65536,#REF!,'[7]2016科目余额表'!$R$1:$R$65536)</f>
        <v>#VALUE!</v>
      </c>
    </row>
    <row r="88" spans="1:7" ht="20.25" customHeight="1">
      <c r="A88" s="85" t="s">
        <v>487</v>
      </c>
      <c r="B88" s="586"/>
      <c r="C88" s="589"/>
      <c r="D88" s="86">
        <v>0</v>
      </c>
      <c r="E88" s="596">
        <v>0</v>
      </c>
      <c r="F88" s="89"/>
      <c r="G88" s="70" t="e">
        <f>SUMIF('[7]2016科目余额表'!$A$1:$A$65536,#REF!,'[7]2016科目余额表'!$R$1:$R$65536)</f>
        <v>#VALUE!</v>
      </c>
    </row>
    <row r="89" spans="1:7" ht="20.25" customHeight="1">
      <c r="A89" s="85" t="s">
        <v>488</v>
      </c>
      <c r="B89" s="586"/>
      <c r="C89" s="589"/>
      <c r="D89" s="86">
        <v>0</v>
      </c>
      <c r="E89" s="596">
        <v>0</v>
      </c>
      <c r="F89" s="89"/>
      <c r="G89" s="70" t="e">
        <f>SUMIF('[7]2016科目余额表'!$A$1:$A$65536,#REF!,'[7]2016科目余额表'!$R$1:$R$65536)</f>
        <v>#VALUE!</v>
      </c>
    </row>
    <row r="90" spans="1:7" ht="20.25" customHeight="1">
      <c r="A90" s="85" t="s">
        <v>489</v>
      </c>
      <c r="B90" s="586"/>
      <c r="C90" s="589"/>
      <c r="D90" s="86">
        <v>0</v>
      </c>
      <c r="E90" s="596">
        <v>0</v>
      </c>
      <c r="F90" s="89"/>
      <c r="G90" s="70" t="e">
        <f>SUMIF('[7]2016科目余额表'!$A$1:$A$65536,#REF!,'[7]2016科目余额表'!$R$1:$R$65536)</f>
        <v>#VALUE!</v>
      </c>
    </row>
    <row r="91" spans="1:7" ht="20.25" customHeight="1">
      <c r="A91" s="85" t="s">
        <v>490</v>
      </c>
      <c r="B91" s="586"/>
      <c r="C91" s="589"/>
      <c r="D91" s="86">
        <v>0</v>
      </c>
      <c r="E91" s="596">
        <v>0</v>
      </c>
      <c r="F91" s="89"/>
      <c r="G91" s="70" t="e">
        <f>SUMIF('[7]2016科目余额表'!$A$1:$A$65536,#REF!,'[7]2016科目余额表'!$R$1:$R$65536)</f>
        <v>#VALUE!</v>
      </c>
    </row>
    <row r="92" spans="1:7" ht="20.25" customHeight="1">
      <c r="A92" s="85" t="s">
        <v>491</v>
      </c>
      <c r="B92" s="586"/>
      <c r="C92" s="589"/>
      <c r="D92" s="86">
        <v>0</v>
      </c>
      <c r="E92" s="596">
        <v>0</v>
      </c>
      <c r="F92" s="89"/>
      <c r="G92" s="70" t="e">
        <f>SUMIF('[7]2016科目余额表'!$A$1:$A$65536,#REF!,'[7]2016科目余额表'!$R$1:$R$65536)</f>
        <v>#VALUE!</v>
      </c>
    </row>
    <row r="93" spans="1:7" ht="20.25" customHeight="1">
      <c r="A93" s="85" t="s">
        <v>492</v>
      </c>
      <c r="B93" s="586"/>
      <c r="C93" s="589"/>
      <c r="D93" s="86">
        <v>0</v>
      </c>
      <c r="E93" s="596">
        <v>0</v>
      </c>
      <c r="F93" s="89"/>
      <c r="G93" s="70" t="e">
        <f>SUMIF('[7]2016科目余额表'!$A$1:$A$65536,#REF!,'[7]2016科目余额表'!$R$1:$R$65536)</f>
        <v>#VALUE!</v>
      </c>
    </row>
    <row r="94" spans="1:7" ht="20.25" customHeight="1">
      <c r="A94" s="85" t="s">
        <v>493</v>
      </c>
      <c r="B94" s="586"/>
      <c r="C94" s="589"/>
      <c r="D94" s="86">
        <v>0</v>
      </c>
      <c r="E94" s="596">
        <v>0</v>
      </c>
      <c r="F94" s="89"/>
      <c r="G94" s="70" t="e">
        <f>SUMIF('[7]2016科目余额表'!$A$1:$A$65536,#REF!,'[7]2016科目余额表'!$R$1:$R$65536)</f>
        <v>#VALUE!</v>
      </c>
    </row>
    <row r="95" spans="1:7" ht="20.25" customHeight="1">
      <c r="A95" s="85" t="s">
        <v>494</v>
      </c>
      <c r="B95" s="586"/>
      <c r="C95" s="589"/>
      <c r="D95" s="86">
        <v>0</v>
      </c>
      <c r="E95" s="596">
        <v>0</v>
      </c>
      <c r="F95" s="89"/>
      <c r="G95" s="70" t="e">
        <f>SUMIF('[7]2016科目余额表'!$A$1:$A$65536,#REF!,'[7]2016科目余额表'!$R$1:$R$65536)</f>
        <v>#VALUE!</v>
      </c>
    </row>
    <row r="96" spans="1:7" ht="20.25" customHeight="1">
      <c r="A96" s="85" t="s">
        <v>495</v>
      </c>
      <c r="B96" s="586"/>
      <c r="C96" s="589"/>
      <c r="D96" s="86">
        <v>0</v>
      </c>
      <c r="E96" s="596">
        <v>0</v>
      </c>
      <c r="F96" s="89"/>
      <c r="G96" s="70" t="e">
        <f>SUMIF('[7]2016科目余额表'!$A$1:$A$65536,#REF!,'[7]2016科目余额表'!$R$1:$R$65536)</f>
        <v>#VALUE!</v>
      </c>
    </row>
    <row r="97" spans="1:7" ht="20.25" customHeight="1">
      <c r="A97" s="85" t="s">
        <v>496</v>
      </c>
      <c r="B97" s="586"/>
      <c r="C97" s="589"/>
      <c r="D97" s="86">
        <v>0</v>
      </c>
      <c r="E97" s="596">
        <v>0</v>
      </c>
      <c r="F97" s="89"/>
      <c r="G97" s="70" t="e">
        <f>SUMIF('[7]2016科目余额表'!$A$1:$A$65536,#REF!,'[7]2016科目余额表'!$R$1:$R$65536)</f>
        <v>#VALUE!</v>
      </c>
    </row>
    <row r="98" spans="1:7" ht="20.25" customHeight="1">
      <c r="A98" s="85" t="s">
        <v>497</v>
      </c>
      <c r="B98" s="586"/>
      <c r="C98" s="589"/>
      <c r="D98" s="86">
        <v>0</v>
      </c>
      <c r="E98" s="596">
        <v>0</v>
      </c>
      <c r="F98" s="89"/>
      <c r="G98" s="70" t="e">
        <f>SUMIF('[7]2016科目余额表'!$A$1:$A$65536,#REF!,'[7]2016科目余额表'!$R$1:$R$65536)</f>
        <v>#VALUE!</v>
      </c>
    </row>
    <row r="99" spans="1:7" ht="20.25" customHeight="1">
      <c r="A99" s="85" t="s">
        <v>498</v>
      </c>
      <c r="B99" s="586"/>
      <c r="C99" s="589"/>
      <c r="D99" s="86">
        <v>0</v>
      </c>
      <c r="E99" s="596">
        <v>0</v>
      </c>
      <c r="F99" s="89"/>
      <c r="G99" s="70" t="e">
        <f>SUMIF('[7]2016科目余额表'!$A$1:$A$65536,#REF!,'[7]2016科目余额表'!$R$1:$R$65536)</f>
        <v>#VALUE!</v>
      </c>
    </row>
    <row r="100" spans="1:7" ht="20.25" customHeight="1">
      <c r="A100" s="85" t="s">
        <v>499</v>
      </c>
      <c r="B100" s="586"/>
      <c r="C100" s="589"/>
      <c r="D100" s="86">
        <v>0</v>
      </c>
      <c r="E100" s="596">
        <v>0</v>
      </c>
      <c r="F100" s="89"/>
      <c r="G100" s="70" t="e">
        <f>SUMIF('[7]2016科目余额表'!$A$1:$A$65536,#REF!,'[7]2016科目余额表'!$R$1:$R$65536)</f>
        <v>#VALUE!</v>
      </c>
    </row>
    <row r="101" spans="1:7" ht="20.25" customHeight="1">
      <c r="A101" s="85" t="s">
        <v>500</v>
      </c>
      <c r="B101" s="586"/>
      <c r="C101" s="589"/>
      <c r="D101" s="86">
        <v>0</v>
      </c>
      <c r="E101" s="596">
        <v>0</v>
      </c>
      <c r="F101" s="89"/>
      <c r="G101" s="70" t="e">
        <f>SUMIF('[7]2016科目余额表'!$A$1:$A$65536,#REF!,'[7]2016科目余额表'!$R$1:$R$65536)</f>
        <v>#VALUE!</v>
      </c>
    </row>
    <row r="102" spans="1:7" ht="20.25" customHeight="1">
      <c r="A102" s="85" t="s">
        <v>501</v>
      </c>
      <c r="B102" s="586"/>
      <c r="C102" s="589"/>
      <c r="D102" s="86">
        <v>0</v>
      </c>
      <c r="E102" s="596">
        <v>0</v>
      </c>
      <c r="F102" s="89"/>
      <c r="G102" s="70" t="e">
        <f>SUMIF('[7]2016科目余额表'!$A$1:$A$65536,#REF!,'[7]2016科目余额表'!$R$1:$R$65536)</f>
        <v>#VALUE!</v>
      </c>
    </row>
    <row r="103" spans="1:7" ht="20.25" customHeight="1">
      <c r="A103" s="85" t="s">
        <v>502</v>
      </c>
      <c r="B103" s="586"/>
      <c r="C103" s="589"/>
      <c r="D103" s="86">
        <v>0</v>
      </c>
      <c r="E103" s="596">
        <v>0</v>
      </c>
      <c r="F103" s="89"/>
      <c r="G103" s="70" t="e">
        <f>SUMIF('[7]2016科目余额表'!$A$1:$A$65536,#REF!,'[7]2016科目余额表'!$R$1:$R$65536)</f>
        <v>#VALUE!</v>
      </c>
    </row>
    <row r="104" spans="1:7" ht="35.25" customHeight="1">
      <c r="A104" s="85" t="s">
        <v>503</v>
      </c>
      <c r="B104" s="586"/>
      <c r="C104" s="589"/>
      <c r="D104" s="86">
        <v>0</v>
      </c>
      <c r="E104" s="596">
        <v>0</v>
      </c>
      <c r="F104" s="89"/>
      <c r="G104" s="70" t="e">
        <f>SUMIF('[7]2016科目余额表'!$A$1:$A$65536,#REF!,'[7]2016科目余额表'!$R$1:$R$65536)</f>
        <v>#VALUE!</v>
      </c>
    </row>
    <row r="105" spans="1:7">
      <c r="A105" s="90" t="s">
        <v>504</v>
      </c>
      <c r="B105" s="523">
        <f>SUM('[8]3.3 销售费用'!D105)</f>
        <v>0</v>
      </c>
      <c r="C105" s="589">
        <f>SUM('[8]3.3 销售费用'!H105:O105)*10000</f>
        <v>0</v>
      </c>
      <c r="D105" s="92"/>
      <c r="E105" s="574"/>
      <c r="F105" s="89"/>
      <c r="G105" s="70"/>
    </row>
    <row r="106" spans="1:7">
      <c r="A106" s="90" t="s">
        <v>656</v>
      </c>
      <c r="B106" s="91"/>
      <c r="C106" s="52"/>
      <c r="D106" s="92"/>
      <c r="E106" s="92"/>
      <c r="F106" s="89"/>
      <c r="G106" s="70"/>
    </row>
    <row r="107" spans="1:7">
      <c r="A107" s="90" t="s">
        <v>657</v>
      </c>
      <c r="B107" s="91"/>
      <c r="C107" s="52"/>
      <c r="D107" s="92"/>
      <c r="E107" s="92"/>
      <c r="F107" s="89"/>
      <c r="G107" s="70"/>
    </row>
    <row r="108" spans="1:7">
      <c r="A108" s="90" t="s">
        <v>658</v>
      </c>
      <c r="B108" s="91"/>
      <c r="C108" s="52"/>
      <c r="D108" s="92"/>
      <c r="E108" s="92"/>
      <c r="F108" s="89"/>
      <c r="G108" s="70"/>
    </row>
    <row r="109" spans="1:7">
      <c r="A109" s="90" t="s">
        <v>505</v>
      </c>
      <c r="B109" s="91"/>
      <c r="C109" s="52"/>
      <c r="D109" s="92"/>
      <c r="E109" s="92"/>
      <c r="F109" s="89"/>
      <c r="G109" s="70"/>
    </row>
    <row r="110" spans="1:7">
      <c r="A110" s="90" t="s">
        <v>506</v>
      </c>
      <c r="B110" s="91"/>
      <c r="C110" s="52"/>
      <c r="D110" s="92"/>
      <c r="E110" s="92"/>
      <c r="F110" s="94"/>
      <c r="G110" s="70"/>
    </row>
    <row r="111" spans="1:7">
      <c r="A111" s="90" t="s">
        <v>507</v>
      </c>
      <c r="B111" s="91"/>
      <c r="C111" s="52"/>
      <c r="D111" s="92"/>
      <c r="E111" s="92"/>
      <c r="F111" s="94"/>
      <c r="G111" s="70"/>
    </row>
    <row r="112" spans="1:7">
      <c r="A112" s="90" t="s">
        <v>508</v>
      </c>
      <c r="B112" s="91"/>
      <c r="C112" s="52"/>
      <c r="D112" s="92"/>
      <c r="E112" s="92"/>
      <c r="F112" s="94"/>
      <c r="G112" s="70"/>
    </row>
    <row r="113" spans="1:7">
      <c r="A113" s="90" t="s">
        <v>509</v>
      </c>
      <c r="B113" s="91"/>
      <c r="C113" s="52"/>
      <c r="D113" s="92"/>
      <c r="E113" s="92"/>
      <c r="F113" s="94"/>
      <c r="G113" s="70"/>
    </row>
    <row r="114" spans="1:7" ht="21.75" customHeight="1">
      <c r="A114" s="95" t="s">
        <v>510</v>
      </c>
      <c r="B114" s="96" t="s">
        <v>511</v>
      </c>
      <c r="C114" s="96" t="str">
        <f>IF('[12]2.2 利润表'!D8=0,"-",C6/'[12]2.2 利润表'!D8)</f>
        <v>-</v>
      </c>
      <c r="D114" s="97">
        <f>IF('[12]2.2 利润表'!E8=0,"-",D6/'[12]2.2 利润表'!E8)</f>
        <v>1.1935820696587272E-3</v>
      </c>
      <c r="E114" s="98"/>
      <c r="F114" s="99">
        <f>IF('[12]2.2 利润表'!F8=0,"-",F6/'[12]2.2 利润表'!F8)</f>
        <v>0</v>
      </c>
      <c r="G114" s="70"/>
    </row>
    <row r="115" spans="1:7">
      <c r="A115" s="70"/>
      <c r="B115" s="80"/>
      <c r="C115" s="100"/>
      <c r="D115" s="101"/>
      <c r="E115" s="100"/>
      <c r="F115" s="80"/>
    </row>
    <row r="116" spans="1:7">
      <c r="A116" s="70"/>
      <c r="B116" s="80"/>
      <c r="C116" s="102"/>
      <c r="D116" s="101"/>
      <c r="E116" s="100"/>
      <c r="F116" s="80"/>
    </row>
    <row r="117" spans="1:7">
      <c r="A117" s="67" t="s">
        <v>463</v>
      </c>
      <c r="B117" s="68">
        <f>B6-SUM(B7:B104)</f>
        <v>0</v>
      </c>
      <c r="C117" s="68">
        <f>C6-SUM(C7:C104)</f>
        <v>0</v>
      </c>
      <c r="D117" s="68">
        <f>D6-SUM(D7:D104)</f>
        <v>0</v>
      </c>
      <c r="E117" s="68">
        <f>E6-SUM(E7:E104)</f>
        <v>0</v>
      </c>
      <c r="F117" s="68"/>
    </row>
    <row r="118" spans="1:7">
      <c r="A118" s="67"/>
      <c r="B118" s="68">
        <f>B104-SUM(B105:B113)</f>
        <v>0</v>
      </c>
      <c r="C118" s="68">
        <f>C104-SUM(C105:C113)</f>
        <v>0</v>
      </c>
      <c r="D118" s="68">
        <f>D104-SUM(D105:D113)</f>
        <v>0</v>
      </c>
      <c r="E118" s="68"/>
      <c r="F118" s="68"/>
    </row>
    <row r="119" spans="1:7">
      <c r="A119" s="70"/>
      <c r="B119" s="80">
        <f>B6-利润表分析!C14</f>
        <v>0</v>
      </c>
      <c r="C119" s="588">
        <f>C6-利润表分析!D14</f>
        <v>0</v>
      </c>
      <c r="D119" s="82">
        <f>D6-利润表分析!E14</f>
        <v>0</v>
      </c>
      <c r="E119" s="588">
        <f>E6-利润表分析!F14</f>
        <v>0</v>
      </c>
      <c r="F119" s="80"/>
    </row>
    <row r="120" spans="1:7" ht="20.25" customHeight="1">
      <c r="A120" s="103" t="s">
        <v>475</v>
      </c>
      <c r="B120" s="104">
        <f>SUM(B121:B129)</f>
        <v>0</v>
      </c>
      <c r="C120" s="104">
        <f>SUM(C121:C129)</f>
        <v>0</v>
      </c>
      <c r="D120" s="104">
        <f>SUM(D121:D129)</f>
        <v>565383.46</v>
      </c>
      <c r="E120" s="104">
        <f>SUM(E121:E129)</f>
        <v>274617.93</v>
      </c>
      <c r="F120" s="105">
        <f>SUM(F121:F129)</f>
        <v>0</v>
      </c>
    </row>
    <row r="121" spans="1:7" ht="20.25" customHeight="1">
      <c r="A121" s="106" t="s">
        <v>465</v>
      </c>
      <c r="B121" s="107">
        <f>SUM(B7:B22)</f>
        <v>0</v>
      </c>
      <c r="C121" s="107">
        <f>SUM(C7:C22)</f>
        <v>0</v>
      </c>
      <c r="D121" s="107">
        <f>SUM(D7:D22)</f>
        <v>565383.46</v>
      </c>
      <c r="E121" s="107">
        <f>SUM(E7:E22)</f>
        <v>274617.93</v>
      </c>
      <c r="F121" s="109">
        <f>SUM(F7:F22)</f>
        <v>0</v>
      </c>
    </row>
    <row r="122" spans="1:7" ht="20.25" customHeight="1">
      <c r="A122" s="106" t="s">
        <v>466</v>
      </c>
      <c r="B122" s="107">
        <f>SUM(B23:B34)+SUM(B38:B43)</f>
        <v>0</v>
      </c>
      <c r="C122" s="107">
        <f>SUM(C23:C34)+SUM(C38:C43)</f>
        <v>0</v>
      </c>
      <c r="D122" s="107">
        <f>SUM(D23:D34)+SUM(D38:D43)</f>
        <v>0</v>
      </c>
      <c r="E122" s="107">
        <f>SUM(E23:E34)+SUM(E38:E43)</f>
        <v>0</v>
      </c>
      <c r="F122" s="109">
        <f>SUM(F23:F34)+SUM(F38:F43)</f>
        <v>0</v>
      </c>
    </row>
    <row r="123" spans="1:7" ht="20.25" customHeight="1">
      <c r="A123" s="106" t="s">
        <v>467</v>
      </c>
      <c r="B123" s="107">
        <f>SUM(B44:B52)+B37</f>
        <v>0</v>
      </c>
      <c r="C123" s="107">
        <f>SUM(C44:C52)+C37</f>
        <v>0</v>
      </c>
      <c r="D123" s="107">
        <f>SUM(D44:D52)+D37</f>
        <v>0</v>
      </c>
      <c r="E123" s="107">
        <f>SUM(E44:E52)+E37</f>
        <v>0</v>
      </c>
      <c r="F123" s="109">
        <f>SUM(F44:F52)+F37</f>
        <v>0</v>
      </c>
    </row>
    <row r="124" spans="1:7" ht="20.25" customHeight="1">
      <c r="A124" s="106" t="s">
        <v>468</v>
      </c>
      <c r="B124" s="107">
        <f>SUM(B35:B36)+SUM(B53:B58)</f>
        <v>0</v>
      </c>
      <c r="C124" s="107">
        <f>SUM(C35:C36)+SUM(C53:C58)</f>
        <v>0</v>
      </c>
      <c r="D124" s="107">
        <f>SUM(D35:D36)+SUM(D53:D58)</f>
        <v>0</v>
      </c>
      <c r="E124" s="107">
        <f>SUM(E35:E36)+SUM(E53:E58)</f>
        <v>0</v>
      </c>
      <c r="F124" s="109">
        <f>SUM(F35:F36)+SUM(F53:F58)</f>
        <v>0</v>
      </c>
    </row>
    <row r="125" spans="1:7" ht="20.25" customHeight="1">
      <c r="A125" s="106" t="s">
        <v>469</v>
      </c>
      <c r="B125" s="107">
        <f>SUM(B59:B66)</f>
        <v>0</v>
      </c>
      <c r="C125" s="107">
        <f>SUM(C59:C66)</f>
        <v>0</v>
      </c>
      <c r="D125" s="107">
        <f>SUM(D59:D66)</f>
        <v>0</v>
      </c>
      <c r="E125" s="107">
        <f>SUM(E59:E66)</f>
        <v>0</v>
      </c>
      <c r="F125" s="109">
        <f>SUM(F59:F66)</f>
        <v>0</v>
      </c>
    </row>
    <row r="126" spans="1:7" ht="20.25" customHeight="1">
      <c r="A126" s="106" t="s">
        <v>512</v>
      </c>
      <c r="B126" s="107">
        <f>SUM(B67:B79)</f>
        <v>0</v>
      </c>
      <c r="C126" s="107">
        <f>SUM(C67:C79)</f>
        <v>0</v>
      </c>
      <c r="D126" s="107">
        <f>SUM(D67:D79)</f>
        <v>0</v>
      </c>
      <c r="E126" s="107">
        <f>SUM(E67:E79)</f>
        <v>0</v>
      </c>
      <c r="F126" s="109">
        <f>SUM(F67:F79)</f>
        <v>0</v>
      </c>
    </row>
    <row r="127" spans="1:7" ht="20.25" customHeight="1">
      <c r="A127" s="106" t="s">
        <v>513</v>
      </c>
      <c r="B127" s="107">
        <f>SUM(B80:B94)</f>
        <v>0</v>
      </c>
      <c r="C127" s="107">
        <f>SUM(C80:C94)</f>
        <v>0</v>
      </c>
      <c r="D127" s="107">
        <f>SUM(D80:D94)</f>
        <v>0</v>
      </c>
      <c r="E127" s="107">
        <f>SUM(E80:E94)</f>
        <v>0</v>
      </c>
      <c r="F127" s="109">
        <f>SUM(F80:F94)</f>
        <v>0</v>
      </c>
    </row>
    <row r="128" spans="1:7" ht="20.25" customHeight="1">
      <c r="A128" s="106" t="s">
        <v>514</v>
      </c>
      <c r="B128" s="107">
        <f>SUM(B95:B103)</f>
        <v>0</v>
      </c>
      <c r="C128" s="107">
        <f>SUM(C95:C103)</f>
        <v>0</v>
      </c>
      <c r="D128" s="107">
        <f>SUM(D95:D103)</f>
        <v>0</v>
      </c>
      <c r="E128" s="107">
        <f>SUM(E95:E103)</f>
        <v>0</v>
      </c>
      <c r="F128" s="109">
        <f>SUM(F95:F103)</f>
        <v>0</v>
      </c>
    </row>
    <row r="129" spans="1:6" ht="20.25" customHeight="1">
      <c r="A129" s="110" t="s">
        <v>515</v>
      </c>
      <c r="B129" s="111">
        <f>SUM(B104:B104)</f>
        <v>0</v>
      </c>
      <c r="C129" s="111">
        <f>SUM(C104:C104)</f>
        <v>0</v>
      </c>
      <c r="D129" s="111">
        <f>SUM(D104:D104)</f>
        <v>0</v>
      </c>
      <c r="E129" s="111">
        <f>SUM(E104:E104)</f>
        <v>0</v>
      </c>
      <c r="F129" s="113">
        <f>SUM(F104:F104)</f>
        <v>0</v>
      </c>
    </row>
    <row r="131" spans="1:6">
      <c r="A131" s="67" t="s">
        <v>463</v>
      </c>
      <c r="B131" s="114">
        <f>B120-B6</f>
        <v>0</v>
      </c>
      <c r="C131" s="115">
        <f>C120-C6</f>
        <v>0</v>
      </c>
      <c r="D131" s="116">
        <f>D120-D6</f>
        <v>0</v>
      </c>
      <c r="E131" s="115"/>
      <c r="F131" s="117">
        <f>F120-F6</f>
        <v>0</v>
      </c>
    </row>
    <row r="136" spans="1:6">
      <c r="E136" s="360"/>
    </row>
    <row r="138" spans="1:6">
      <c r="E138" s="118"/>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pageSetup paperSize="9" orientation="portrait" horizontalDpi="180" verticalDpi="18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28"/>
  <sheetViews>
    <sheetView tabSelected="1" workbookViewId="0">
      <selection activeCell="A3" sqref="A3"/>
    </sheetView>
  </sheetViews>
  <sheetFormatPr defaultColWidth="9" defaultRowHeight="14.25"/>
  <cols>
    <col min="1" max="1" width="24.25" style="38" customWidth="1"/>
    <col min="2" max="2" width="15.875" style="39" customWidth="1"/>
    <col min="3" max="4" width="15.875" style="38" customWidth="1"/>
    <col min="5" max="5" width="28.75" style="38" customWidth="1"/>
    <col min="6" max="6" width="15.875" style="39" customWidth="1"/>
    <col min="7" max="7" width="5.75" style="38" customWidth="1"/>
    <col min="8" max="8" width="9.5" style="38" bestFit="1" customWidth="1"/>
    <col min="9" max="257" width="9" style="38"/>
    <col min="258" max="258" width="24.25" style="38" customWidth="1"/>
    <col min="259" max="262" width="15.875" style="38" customWidth="1"/>
    <col min="263" max="263" width="5.75" style="38" customWidth="1"/>
    <col min="264" max="513" width="9" style="38"/>
    <col min="514" max="514" width="24.25" style="38" customWidth="1"/>
    <col min="515" max="518" width="15.875" style="38" customWidth="1"/>
    <col min="519" max="519" width="5.75" style="38" customWidth="1"/>
    <col min="520" max="769" width="9" style="38"/>
    <col min="770" max="770" width="24.25" style="38" customWidth="1"/>
    <col min="771" max="774" width="15.875" style="38" customWidth="1"/>
    <col min="775" max="775" width="5.75" style="38" customWidth="1"/>
    <col min="776" max="1025" width="9" style="38"/>
    <col min="1026" max="1026" width="24.25" style="38" customWidth="1"/>
    <col min="1027" max="1030" width="15.875" style="38" customWidth="1"/>
    <col min="1031" max="1031" width="5.75" style="38" customWidth="1"/>
    <col min="1032" max="1281" width="9" style="38"/>
    <col min="1282" max="1282" width="24.25" style="38" customWidth="1"/>
    <col min="1283" max="1286" width="15.875" style="38" customWidth="1"/>
    <col min="1287" max="1287" width="5.75" style="38" customWidth="1"/>
    <col min="1288" max="1537" width="9" style="38"/>
    <col min="1538" max="1538" width="24.25" style="38" customWidth="1"/>
    <col min="1539" max="1542" width="15.875" style="38" customWidth="1"/>
    <col min="1543" max="1543" width="5.75" style="38" customWidth="1"/>
    <col min="1544" max="1793" width="9" style="38"/>
    <col min="1794" max="1794" width="24.25" style="38" customWidth="1"/>
    <col min="1795" max="1798" width="15.875" style="38" customWidth="1"/>
    <col min="1799" max="1799" width="5.75" style="38" customWidth="1"/>
    <col min="1800" max="2049" width="9" style="38"/>
    <col min="2050" max="2050" width="24.25" style="38" customWidth="1"/>
    <col min="2051" max="2054" width="15.875" style="38" customWidth="1"/>
    <col min="2055" max="2055" width="5.75" style="38" customWidth="1"/>
    <col min="2056" max="2305" width="9" style="38"/>
    <col min="2306" max="2306" width="24.25" style="38" customWidth="1"/>
    <col min="2307" max="2310" width="15.875" style="38" customWidth="1"/>
    <col min="2311" max="2311" width="5.75" style="38" customWidth="1"/>
    <col min="2312" max="2561" width="9" style="38"/>
    <col min="2562" max="2562" width="24.25" style="38" customWidth="1"/>
    <col min="2563" max="2566" width="15.875" style="38" customWidth="1"/>
    <col min="2567" max="2567" width="5.75" style="38" customWidth="1"/>
    <col min="2568" max="2817" width="9" style="38"/>
    <col min="2818" max="2818" width="24.25" style="38" customWidth="1"/>
    <col min="2819" max="2822" width="15.875" style="38" customWidth="1"/>
    <col min="2823" max="2823" width="5.75" style="38" customWidth="1"/>
    <col min="2824" max="3073" width="9" style="38"/>
    <col min="3074" max="3074" width="24.25" style="38" customWidth="1"/>
    <col min="3075" max="3078" width="15.875" style="38" customWidth="1"/>
    <col min="3079" max="3079" width="5.75" style="38" customWidth="1"/>
    <col min="3080" max="3329" width="9" style="38"/>
    <col min="3330" max="3330" width="24.25" style="38" customWidth="1"/>
    <col min="3331" max="3334" width="15.875" style="38" customWidth="1"/>
    <col min="3335" max="3335" width="5.75" style="38" customWidth="1"/>
    <col min="3336" max="3585" width="9" style="38"/>
    <col min="3586" max="3586" width="24.25" style="38" customWidth="1"/>
    <col min="3587" max="3590" width="15.875" style="38" customWidth="1"/>
    <col min="3591" max="3591" width="5.75" style="38" customWidth="1"/>
    <col min="3592" max="3841" width="9" style="38"/>
    <col min="3842" max="3842" width="24.25" style="38" customWidth="1"/>
    <col min="3843" max="3846" width="15.875" style="38" customWidth="1"/>
    <col min="3847" max="3847" width="5.75" style="38" customWidth="1"/>
    <col min="3848" max="4097" width="9" style="38"/>
    <col min="4098" max="4098" width="24.25" style="38" customWidth="1"/>
    <col min="4099" max="4102" width="15.875" style="38" customWidth="1"/>
    <col min="4103" max="4103" width="5.75" style="38" customWidth="1"/>
    <col min="4104" max="4353" width="9" style="38"/>
    <col min="4354" max="4354" width="24.25" style="38" customWidth="1"/>
    <col min="4355" max="4358" width="15.875" style="38" customWidth="1"/>
    <col min="4359" max="4359" width="5.75" style="38" customWidth="1"/>
    <col min="4360" max="4609" width="9" style="38"/>
    <col min="4610" max="4610" width="24.25" style="38" customWidth="1"/>
    <col min="4611" max="4614" width="15.875" style="38" customWidth="1"/>
    <col min="4615" max="4615" width="5.75" style="38" customWidth="1"/>
    <col min="4616" max="4865" width="9" style="38"/>
    <col min="4866" max="4866" width="24.25" style="38" customWidth="1"/>
    <col min="4867" max="4870" width="15.875" style="38" customWidth="1"/>
    <col min="4871" max="4871" width="5.75" style="38" customWidth="1"/>
    <col min="4872" max="5121" width="9" style="38"/>
    <col min="5122" max="5122" width="24.25" style="38" customWidth="1"/>
    <col min="5123" max="5126" width="15.875" style="38" customWidth="1"/>
    <col min="5127" max="5127" width="5.75" style="38" customWidth="1"/>
    <col min="5128" max="5377" width="9" style="38"/>
    <col min="5378" max="5378" width="24.25" style="38" customWidth="1"/>
    <col min="5379" max="5382" width="15.875" style="38" customWidth="1"/>
    <col min="5383" max="5383" width="5.75" style="38" customWidth="1"/>
    <col min="5384" max="5633" width="9" style="38"/>
    <col min="5634" max="5634" width="24.25" style="38" customWidth="1"/>
    <col min="5635" max="5638" width="15.875" style="38" customWidth="1"/>
    <col min="5639" max="5639" width="5.75" style="38" customWidth="1"/>
    <col min="5640" max="5889" width="9" style="38"/>
    <col min="5890" max="5890" width="24.25" style="38" customWidth="1"/>
    <col min="5891" max="5894" width="15.875" style="38" customWidth="1"/>
    <col min="5895" max="5895" width="5.75" style="38" customWidth="1"/>
    <col min="5896" max="6145" width="9" style="38"/>
    <col min="6146" max="6146" width="24.25" style="38" customWidth="1"/>
    <col min="6147" max="6150" width="15.875" style="38" customWidth="1"/>
    <col min="6151" max="6151" width="5.75" style="38" customWidth="1"/>
    <col min="6152" max="6401" width="9" style="38"/>
    <col min="6402" max="6402" width="24.25" style="38" customWidth="1"/>
    <col min="6403" max="6406" width="15.875" style="38" customWidth="1"/>
    <col min="6407" max="6407" width="5.75" style="38" customWidth="1"/>
    <col min="6408" max="6657" width="9" style="38"/>
    <col min="6658" max="6658" width="24.25" style="38" customWidth="1"/>
    <col min="6659" max="6662" width="15.875" style="38" customWidth="1"/>
    <col min="6663" max="6663" width="5.75" style="38" customWidth="1"/>
    <col min="6664" max="6913" width="9" style="38"/>
    <col min="6914" max="6914" width="24.25" style="38" customWidth="1"/>
    <col min="6915" max="6918" width="15.875" style="38" customWidth="1"/>
    <col min="6919" max="6919" width="5.75" style="38" customWidth="1"/>
    <col min="6920" max="7169" width="9" style="38"/>
    <col min="7170" max="7170" width="24.25" style="38" customWidth="1"/>
    <col min="7171" max="7174" width="15.875" style="38" customWidth="1"/>
    <col min="7175" max="7175" width="5.75" style="38" customWidth="1"/>
    <col min="7176" max="7425" width="9" style="38"/>
    <col min="7426" max="7426" width="24.25" style="38" customWidth="1"/>
    <col min="7427" max="7430" width="15.875" style="38" customWidth="1"/>
    <col min="7431" max="7431" width="5.75" style="38" customWidth="1"/>
    <col min="7432" max="7681" width="9" style="38"/>
    <col min="7682" max="7682" width="24.25" style="38" customWidth="1"/>
    <col min="7683" max="7686" width="15.875" style="38" customWidth="1"/>
    <col min="7687" max="7687" width="5.75" style="38" customWidth="1"/>
    <col min="7688" max="7937" width="9" style="38"/>
    <col min="7938" max="7938" width="24.25" style="38" customWidth="1"/>
    <col min="7939" max="7942" width="15.875" style="38" customWidth="1"/>
    <col min="7943" max="7943" width="5.75" style="38" customWidth="1"/>
    <col min="7944" max="8193" width="9" style="38"/>
    <col min="8194" max="8194" width="24.25" style="38" customWidth="1"/>
    <col min="8195" max="8198" width="15.875" style="38" customWidth="1"/>
    <col min="8199" max="8199" width="5.75" style="38" customWidth="1"/>
    <col min="8200" max="8449" width="9" style="38"/>
    <col min="8450" max="8450" width="24.25" style="38" customWidth="1"/>
    <col min="8451" max="8454" width="15.875" style="38" customWidth="1"/>
    <col min="8455" max="8455" width="5.75" style="38" customWidth="1"/>
    <col min="8456" max="8705" width="9" style="38"/>
    <col min="8706" max="8706" width="24.25" style="38" customWidth="1"/>
    <col min="8707" max="8710" width="15.875" style="38" customWidth="1"/>
    <col min="8711" max="8711" width="5.75" style="38" customWidth="1"/>
    <col min="8712" max="8961" width="9" style="38"/>
    <col min="8962" max="8962" width="24.25" style="38" customWidth="1"/>
    <col min="8963" max="8966" width="15.875" style="38" customWidth="1"/>
    <col min="8967" max="8967" width="5.75" style="38" customWidth="1"/>
    <col min="8968" max="9217" width="9" style="38"/>
    <col min="9218" max="9218" width="24.25" style="38" customWidth="1"/>
    <col min="9219" max="9222" width="15.875" style="38" customWidth="1"/>
    <col min="9223" max="9223" width="5.75" style="38" customWidth="1"/>
    <col min="9224" max="9473" width="9" style="38"/>
    <col min="9474" max="9474" width="24.25" style="38" customWidth="1"/>
    <col min="9475" max="9478" width="15.875" style="38" customWidth="1"/>
    <col min="9479" max="9479" width="5.75" style="38" customWidth="1"/>
    <col min="9480" max="9729" width="9" style="38"/>
    <col min="9730" max="9730" width="24.25" style="38" customWidth="1"/>
    <col min="9731" max="9734" width="15.875" style="38" customWidth="1"/>
    <col min="9735" max="9735" width="5.75" style="38" customWidth="1"/>
    <col min="9736" max="9985" width="9" style="38"/>
    <col min="9986" max="9986" width="24.25" style="38" customWidth="1"/>
    <col min="9987" max="9990" width="15.875" style="38" customWidth="1"/>
    <col min="9991" max="9991" width="5.75" style="38" customWidth="1"/>
    <col min="9992" max="10241" width="9" style="38"/>
    <col min="10242" max="10242" width="24.25" style="38" customWidth="1"/>
    <col min="10243" max="10246" width="15.875" style="38" customWidth="1"/>
    <col min="10247" max="10247" width="5.75" style="38" customWidth="1"/>
    <col min="10248" max="10497" width="9" style="38"/>
    <col min="10498" max="10498" width="24.25" style="38" customWidth="1"/>
    <col min="10499" max="10502" width="15.875" style="38" customWidth="1"/>
    <col min="10503" max="10503" width="5.75" style="38" customWidth="1"/>
    <col min="10504" max="10753" width="9" style="38"/>
    <col min="10754" max="10754" width="24.25" style="38" customWidth="1"/>
    <col min="10755" max="10758" width="15.875" style="38" customWidth="1"/>
    <col min="10759" max="10759" width="5.75" style="38" customWidth="1"/>
    <col min="10760" max="11009" width="9" style="38"/>
    <col min="11010" max="11010" width="24.25" style="38" customWidth="1"/>
    <col min="11011" max="11014" width="15.875" style="38" customWidth="1"/>
    <col min="11015" max="11015" width="5.75" style="38" customWidth="1"/>
    <col min="11016" max="11265" width="9" style="38"/>
    <col min="11266" max="11266" width="24.25" style="38" customWidth="1"/>
    <col min="11267" max="11270" width="15.875" style="38" customWidth="1"/>
    <col min="11271" max="11271" width="5.75" style="38" customWidth="1"/>
    <col min="11272" max="11521" width="9" style="38"/>
    <col min="11522" max="11522" width="24.25" style="38" customWidth="1"/>
    <col min="11523" max="11526" width="15.875" style="38" customWidth="1"/>
    <col min="11527" max="11527" width="5.75" style="38" customWidth="1"/>
    <col min="11528" max="11777" width="9" style="38"/>
    <col min="11778" max="11778" width="24.25" style="38" customWidth="1"/>
    <col min="11779" max="11782" width="15.875" style="38" customWidth="1"/>
    <col min="11783" max="11783" width="5.75" style="38" customWidth="1"/>
    <col min="11784" max="12033" width="9" style="38"/>
    <col min="12034" max="12034" width="24.25" style="38" customWidth="1"/>
    <col min="12035" max="12038" width="15.875" style="38" customWidth="1"/>
    <col min="12039" max="12039" width="5.75" style="38" customWidth="1"/>
    <col min="12040" max="12289" width="9" style="38"/>
    <col min="12290" max="12290" width="24.25" style="38" customWidth="1"/>
    <col min="12291" max="12294" width="15.875" style="38" customWidth="1"/>
    <col min="12295" max="12295" width="5.75" style="38" customWidth="1"/>
    <col min="12296" max="12545" width="9" style="38"/>
    <col min="12546" max="12546" width="24.25" style="38" customWidth="1"/>
    <col min="12547" max="12550" width="15.875" style="38" customWidth="1"/>
    <col min="12551" max="12551" width="5.75" style="38" customWidth="1"/>
    <col min="12552" max="12801" width="9" style="38"/>
    <col min="12802" max="12802" width="24.25" style="38" customWidth="1"/>
    <col min="12803" max="12806" width="15.875" style="38" customWidth="1"/>
    <col min="12807" max="12807" width="5.75" style="38" customWidth="1"/>
    <col min="12808" max="13057" width="9" style="38"/>
    <col min="13058" max="13058" width="24.25" style="38" customWidth="1"/>
    <col min="13059" max="13062" width="15.875" style="38" customWidth="1"/>
    <col min="13063" max="13063" width="5.75" style="38" customWidth="1"/>
    <col min="13064" max="13313" width="9" style="38"/>
    <col min="13314" max="13314" width="24.25" style="38" customWidth="1"/>
    <col min="13315" max="13318" width="15.875" style="38" customWidth="1"/>
    <col min="13319" max="13319" width="5.75" style="38" customWidth="1"/>
    <col min="13320" max="13569" width="9" style="38"/>
    <col min="13570" max="13570" width="24.25" style="38" customWidth="1"/>
    <col min="13571" max="13574" width="15.875" style="38" customWidth="1"/>
    <col min="13575" max="13575" width="5.75" style="38" customWidth="1"/>
    <col min="13576" max="13825" width="9" style="38"/>
    <col min="13826" max="13826" width="24.25" style="38" customWidth="1"/>
    <col min="13827" max="13830" width="15.875" style="38" customWidth="1"/>
    <col min="13831" max="13831" width="5.75" style="38" customWidth="1"/>
    <col min="13832" max="14081" width="9" style="38"/>
    <col min="14082" max="14082" width="24.25" style="38" customWidth="1"/>
    <col min="14083" max="14086" width="15.875" style="38" customWidth="1"/>
    <col min="14087" max="14087" width="5.75" style="38" customWidth="1"/>
    <col min="14088" max="14337" width="9" style="38"/>
    <col min="14338" max="14338" width="24.25" style="38" customWidth="1"/>
    <col min="14339" max="14342" width="15.875" style="38" customWidth="1"/>
    <col min="14343" max="14343" width="5.75" style="38" customWidth="1"/>
    <col min="14344" max="14593" width="9" style="38"/>
    <col min="14594" max="14594" width="24.25" style="38" customWidth="1"/>
    <col min="14595" max="14598" width="15.875" style="38" customWidth="1"/>
    <col min="14599" max="14599" width="5.75" style="38" customWidth="1"/>
    <col min="14600" max="14849" width="9" style="38"/>
    <col min="14850" max="14850" width="24.25" style="38" customWidth="1"/>
    <col min="14851" max="14854" width="15.875" style="38" customWidth="1"/>
    <col min="14855" max="14855" width="5.75" style="38" customWidth="1"/>
    <col min="14856" max="15105" width="9" style="38"/>
    <col min="15106" max="15106" width="24.25" style="38" customWidth="1"/>
    <col min="15107" max="15110" width="15.875" style="38" customWidth="1"/>
    <col min="15111" max="15111" width="5.75" style="38" customWidth="1"/>
    <col min="15112" max="15361" width="9" style="38"/>
    <col min="15362" max="15362" width="24.25" style="38" customWidth="1"/>
    <col min="15363" max="15366" width="15.875" style="38" customWidth="1"/>
    <col min="15367" max="15367" width="5.75" style="38" customWidth="1"/>
    <col min="15368" max="15617" width="9" style="38"/>
    <col min="15618" max="15618" width="24.25" style="38" customWidth="1"/>
    <col min="15619" max="15622" width="15.875" style="38" customWidth="1"/>
    <col min="15623" max="15623" width="5.75" style="38" customWidth="1"/>
    <col min="15624" max="15873" width="9" style="38"/>
    <col min="15874" max="15874" width="24.25" style="38" customWidth="1"/>
    <col min="15875" max="15878" width="15.875" style="38" customWidth="1"/>
    <col min="15879" max="15879" width="5.75" style="38" customWidth="1"/>
    <col min="15880" max="16129" width="9" style="38"/>
    <col min="16130" max="16130" width="24.25" style="38" customWidth="1"/>
    <col min="16131" max="16134" width="15.875" style="38" customWidth="1"/>
    <col min="16135" max="16135" width="5.75" style="38" customWidth="1"/>
    <col min="16136" max="16384" width="9" style="38"/>
  </cols>
  <sheetData>
    <row r="1" spans="1:9" ht="18.75">
      <c r="A1" s="651" t="s">
        <v>1129</v>
      </c>
      <c r="B1" s="651"/>
      <c r="C1" s="651"/>
      <c r="D1" s="651"/>
      <c r="E1" s="651"/>
      <c r="F1" s="651"/>
    </row>
    <row r="2" spans="1:9" ht="18.75">
      <c r="A2" s="40"/>
      <c r="B2" s="40"/>
      <c r="C2" s="40"/>
      <c r="D2" s="40"/>
      <c r="E2" s="40"/>
      <c r="F2" s="41" t="s">
        <v>516</v>
      </c>
      <c r="H2" s="38">
        <v>10000</v>
      </c>
    </row>
    <row r="3" spans="1:9" ht="19.5" customHeight="1">
      <c r="A3" s="42"/>
      <c r="B3" s="43"/>
      <c r="C3" s="375"/>
      <c r="D3" s="43"/>
      <c r="E3" s="375"/>
      <c r="F3" s="44" t="s">
        <v>341</v>
      </c>
    </row>
    <row r="4" spans="1:9" s="36" customFormat="1" ht="18" customHeight="1">
      <c r="A4" s="652" t="s">
        <v>517</v>
      </c>
      <c r="B4" s="643" t="s">
        <v>1130</v>
      </c>
      <c r="C4" s="644" t="s">
        <v>229</v>
      </c>
      <c r="D4" s="644" t="s">
        <v>343</v>
      </c>
      <c r="E4" s="647" t="s">
        <v>234</v>
      </c>
      <c r="F4" s="649" t="s">
        <v>344</v>
      </c>
    </row>
    <row r="5" spans="1:9" s="36" customFormat="1" ht="12" customHeight="1">
      <c r="A5" s="653"/>
      <c r="B5" s="639"/>
      <c r="C5" s="640"/>
      <c r="D5" s="640"/>
      <c r="E5" s="648"/>
      <c r="F5" s="650"/>
      <c r="H5" s="45" t="s">
        <v>518</v>
      </c>
      <c r="I5" s="45"/>
    </row>
    <row r="6" spans="1:9" s="37" customFormat="1" ht="21" customHeight="1">
      <c r="A6" s="46" t="s">
        <v>519</v>
      </c>
      <c r="B6" s="47">
        <f>B7-B12+SUM(B15:B20)</f>
        <v>0</v>
      </c>
      <c r="C6" s="48">
        <f>C7-C12+SUM(C15:C20)</f>
        <v>0</v>
      </c>
      <c r="D6" s="48">
        <f>D7-D12+SUM(D15:D20)</f>
        <v>-49964.58</v>
      </c>
      <c r="E6" s="376">
        <f>E7-E12+SUM(E15:E20)</f>
        <v>-3191.08</v>
      </c>
      <c r="F6" s="49">
        <f>F7-F12+SUM(F15:F20)</f>
        <v>0</v>
      </c>
    </row>
    <row r="7" spans="1:9" s="37" customFormat="1" ht="27" customHeight="1">
      <c r="A7" s="50" t="s">
        <v>520</v>
      </c>
      <c r="B7" s="47">
        <f>SUM(B8:B11)</f>
        <v>0</v>
      </c>
      <c r="C7" s="48">
        <f>SUM(C8:C11)</f>
        <v>0</v>
      </c>
      <c r="D7" s="48">
        <f>SUM(D8:D11)</f>
        <v>9489.41</v>
      </c>
      <c r="E7" s="48">
        <f>SUM(E8:E11)</f>
        <v>0</v>
      </c>
      <c r="F7" s="49">
        <f>SUM(F8:F11)</f>
        <v>0</v>
      </c>
    </row>
    <row r="8" spans="1:9" s="36" customFormat="1" ht="21" customHeight="1">
      <c r="A8" s="51" t="s">
        <v>521</v>
      </c>
      <c r="B8" s="587">
        <f>('[8]3.4 财务费用'!D8)*10000</f>
        <v>0</v>
      </c>
      <c r="C8" s="52"/>
      <c r="D8" s="51"/>
      <c r="E8" s="51"/>
      <c r="F8" s="53"/>
    </row>
    <row r="9" spans="1:9" s="36" customFormat="1" ht="21" customHeight="1">
      <c r="A9" s="51" t="s">
        <v>522</v>
      </c>
      <c r="B9" s="587"/>
      <c r="C9" s="587"/>
      <c r="D9" s="51">
        <v>9489.41</v>
      </c>
      <c r="E9" s="51"/>
      <c r="F9" s="53"/>
    </row>
    <row r="10" spans="1:9" s="36" customFormat="1" ht="21" customHeight="1">
      <c r="A10" s="51" t="s">
        <v>523</v>
      </c>
      <c r="B10" s="587"/>
      <c r="C10" s="587"/>
      <c r="D10" s="51"/>
      <c r="E10" s="51"/>
      <c r="F10" s="53"/>
    </row>
    <row r="11" spans="1:9" s="36" customFormat="1" ht="21" customHeight="1">
      <c r="A11" s="51" t="s">
        <v>524</v>
      </c>
      <c r="B11" s="587"/>
      <c r="C11" s="587"/>
      <c r="D11" s="51"/>
      <c r="E11" s="51"/>
      <c r="F11" s="53"/>
    </row>
    <row r="12" spans="1:9" s="37" customFormat="1" ht="21" customHeight="1">
      <c r="A12" s="50" t="s">
        <v>525</v>
      </c>
      <c r="B12" s="47">
        <f>B13+B14</f>
        <v>0</v>
      </c>
      <c r="C12" s="48">
        <f>C13+C14</f>
        <v>0</v>
      </c>
      <c r="D12" s="48">
        <f>D13+D14</f>
        <v>60646.99</v>
      </c>
      <c r="E12" s="48">
        <f>E13+E14</f>
        <v>3207.88</v>
      </c>
      <c r="F12" s="49">
        <f>F13+F14</f>
        <v>0</v>
      </c>
    </row>
    <row r="13" spans="1:9" s="36" customFormat="1" ht="21" customHeight="1">
      <c r="A13" s="51" t="s">
        <v>526</v>
      </c>
      <c r="B13" s="38">
        <f>'[8]3.4 财务费用'!$D$13</f>
        <v>0</v>
      </c>
      <c r="C13" s="52"/>
      <c r="D13" s="52">
        <f>-SUM([13]CUX_科目余额表_301221!$L$66)</f>
        <v>60646.99</v>
      </c>
      <c r="E13" s="597">
        <f>-SUM([11]CUX_科目余额表_200421!$L$26)</f>
        <v>3207.88</v>
      </c>
      <c r="F13" s="53"/>
    </row>
    <row r="14" spans="1:9" s="36" customFormat="1" ht="21" customHeight="1">
      <c r="A14" s="51" t="s">
        <v>527</v>
      </c>
      <c r="B14" s="54">
        <v>0</v>
      </c>
      <c r="C14" s="52"/>
      <c r="D14" s="51"/>
      <c r="E14" s="598"/>
      <c r="F14" s="53"/>
    </row>
    <row r="15" spans="1:9" s="36" customFormat="1" ht="21" customHeight="1">
      <c r="A15" s="51" t="s">
        <v>528</v>
      </c>
      <c r="B15" s="54">
        <v>0</v>
      </c>
      <c r="C15" s="52"/>
      <c r="D15" s="51"/>
      <c r="E15" s="598"/>
      <c r="F15" s="53"/>
    </row>
    <row r="16" spans="1:9" s="36" customFormat="1" ht="21" customHeight="1">
      <c r="A16" s="51" t="s">
        <v>529</v>
      </c>
      <c r="B16" s="54">
        <v>0</v>
      </c>
      <c r="C16" s="52"/>
      <c r="D16" s="51"/>
      <c r="E16" s="598"/>
      <c r="F16" s="53"/>
    </row>
    <row r="17" spans="1:6" s="36" customFormat="1" ht="21" customHeight="1">
      <c r="A17" s="51" t="s">
        <v>530</v>
      </c>
      <c r="B17" s="54">
        <v>0</v>
      </c>
      <c r="C17" s="52"/>
      <c r="D17" s="51"/>
      <c r="E17" s="598"/>
      <c r="F17" s="53"/>
    </row>
    <row r="18" spans="1:6" s="36" customFormat="1" ht="21" customHeight="1">
      <c r="A18" s="51" t="s">
        <v>531</v>
      </c>
      <c r="B18" s="38"/>
      <c r="C18" s="52"/>
      <c r="D18" s="534">
        <v>1193</v>
      </c>
      <c r="E18" s="599">
        <v>16.8</v>
      </c>
      <c r="F18" s="53"/>
    </row>
    <row r="19" spans="1:6" s="36" customFormat="1" ht="21" customHeight="1">
      <c r="A19" s="51" t="s">
        <v>532</v>
      </c>
      <c r="B19" s="55">
        <v>0</v>
      </c>
      <c r="C19" s="56"/>
      <c r="D19" s="57"/>
      <c r="E19" s="57"/>
      <c r="F19" s="58"/>
    </row>
    <row r="20" spans="1:6" s="36" customFormat="1" ht="21" customHeight="1">
      <c r="A20" s="59" t="s">
        <v>533</v>
      </c>
      <c r="B20" s="60">
        <v>0</v>
      </c>
      <c r="C20" s="61"/>
      <c r="D20" s="59"/>
      <c r="E20" s="59"/>
      <c r="F20" s="62"/>
    </row>
    <row r="21" spans="1:6" s="36" customFormat="1" ht="12">
      <c r="B21" s="63"/>
      <c r="F21" s="63"/>
    </row>
    <row r="22" spans="1:6" ht="18.75">
      <c r="A22" s="64"/>
      <c r="B22" s="65"/>
      <c r="C22" s="66"/>
      <c r="D22" s="66"/>
      <c r="E22" s="66"/>
    </row>
    <row r="23" spans="1:6" ht="15">
      <c r="A23" s="67" t="s">
        <v>534</v>
      </c>
      <c r="B23" s="67"/>
      <c r="C23" s="68">
        <f>C6-(C7-C12+C15-C16+C18+C20)</f>
        <v>0</v>
      </c>
      <c r="D23" s="68">
        <f>D6-(D7-D12+D15-D16+D18+D20)</f>
        <v>0</v>
      </c>
      <c r="E23" s="68">
        <f>E6-(E7-E12+E15-E16+E18+E20)</f>
        <v>0</v>
      </c>
    </row>
    <row r="24" spans="1:6">
      <c r="B24" s="39">
        <f>B6-利润表分析!C18</f>
        <v>0</v>
      </c>
      <c r="C24" s="38">
        <f>C6-利润表分析!D18</f>
        <v>0</v>
      </c>
      <c r="D24" s="535">
        <f>D6-利润表分析!E18</f>
        <v>0</v>
      </c>
      <c r="E24" s="535">
        <f>E6-利润表分析!F18</f>
        <v>0</v>
      </c>
    </row>
    <row r="28" spans="1:6">
      <c r="D28" s="69"/>
      <c r="E28" s="69"/>
    </row>
  </sheetData>
  <mergeCells count="7">
    <mergeCell ref="A1:F1"/>
    <mergeCell ref="A4:A5"/>
    <mergeCell ref="B4:B5"/>
    <mergeCell ref="C4:C5"/>
    <mergeCell ref="D4:D5"/>
    <mergeCell ref="E4:E5"/>
    <mergeCell ref="F4:F5"/>
  </mergeCells>
  <phoneticPr fontId="38" type="noConversion"/>
  <hyperlinks>
    <hyperlink ref="F2" location="目录!A1" display="返回目录"/>
  </hyperlinks>
  <pageMargins left="0.69930555555555596" right="0.69930555555555596"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IV59"/>
  <sheetViews>
    <sheetView topLeftCell="A31" workbookViewId="0">
      <selection activeCell="P44" sqref="P44"/>
    </sheetView>
  </sheetViews>
  <sheetFormatPr defaultColWidth="9" defaultRowHeight="16.5"/>
  <cols>
    <col min="1" max="1" width="13.125" style="539" customWidth="1"/>
    <col min="2" max="2" width="10.375" style="539" customWidth="1"/>
    <col min="3" max="3" width="10" style="539" customWidth="1"/>
    <col min="4" max="15" width="9" style="539"/>
    <col min="16" max="16" width="11.375" style="539" customWidth="1"/>
    <col min="17" max="17" width="9" style="539"/>
    <col min="18" max="18" width="8.125" style="539" customWidth="1"/>
    <col min="19" max="19" width="7.625" style="539" customWidth="1"/>
    <col min="20" max="256" width="9" style="539"/>
    <col min="257" max="257" width="13.125" style="481" customWidth="1"/>
    <col min="258" max="273" width="9" style="481"/>
    <col min="274" max="274" width="8.125" style="481" customWidth="1"/>
    <col min="275" max="275" width="7.625" style="481" customWidth="1"/>
    <col min="276" max="512" width="9" style="481"/>
    <col min="513" max="513" width="13.125" style="481" customWidth="1"/>
    <col min="514" max="529" width="9" style="481"/>
    <col min="530" max="530" width="8.125" style="481" customWidth="1"/>
    <col min="531" max="531" width="7.625" style="481" customWidth="1"/>
    <col min="532" max="768" width="9" style="481"/>
    <col min="769" max="769" width="13.125" style="481" customWidth="1"/>
    <col min="770" max="785" width="9" style="481"/>
    <col min="786" max="786" width="8.125" style="481" customWidth="1"/>
    <col min="787" max="787" width="7.625" style="481" customWidth="1"/>
    <col min="788" max="1024" width="9" style="481"/>
    <col min="1025" max="1025" width="13.125" style="481" customWidth="1"/>
    <col min="1026" max="1041" width="9" style="481"/>
    <col min="1042" max="1042" width="8.125" style="481" customWidth="1"/>
    <col min="1043" max="1043" width="7.625" style="481" customWidth="1"/>
    <col min="1044" max="1280" width="9" style="481"/>
    <col min="1281" max="1281" width="13.125" style="481" customWidth="1"/>
    <col min="1282" max="1297" width="9" style="481"/>
    <col min="1298" max="1298" width="8.125" style="481" customWidth="1"/>
    <col min="1299" max="1299" width="7.625" style="481" customWidth="1"/>
    <col min="1300" max="1536" width="9" style="481"/>
    <col min="1537" max="1537" width="13.125" style="481" customWidth="1"/>
    <col min="1538" max="1553" width="9" style="481"/>
    <col min="1554" max="1554" width="8.125" style="481" customWidth="1"/>
    <col min="1555" max="1555" width="7.625" style="481" customWidth="1"/>
    <col min="1556" max="1792" width="9" style="481"/>
    <col min="1793" max="1793" width="13.125" style="481" customWidth="1"/>
    <col min="1794" max="1809" width="9" style="481"/>
    <col min="1810" max="1810" width="8.125" style="481" customWidth="1"/>
    <col min="1811" max="1811" width="7.625" style="481" customWidth="1"/>
    <col min="1812" max="2048" width="9" style="481"/>
    <col min="2049" max="2049" width="13.125" style="481" customWidth="1"/>
    <col min="2050" max="2065" width="9" style="481"/>
    <col min="2066" max="2066" width="8.125" style="481" customWidth="1"/>
    <col min="2067" max="2067" width="7.625" style="481" customWidth="1"/>
    <col min="2068" max="2304" width="9" style="481"/>
    <col min="2305" max="2305" width="13.125" style="481" customWidth="1"/>
    <col min="2306" max="2321" width="9" style="481"/>
    <col min="2322" max="2322" width="8.125" style="481" customWidth="1"/>
    <col min="2323" max="2323" width="7.625" style="481" customWidth="1"/>
    <col min="2324" max="2560" width="9" style="481"/>
    <col min="2561" max="2561" width="13.125" style="481" customWidth="1"/>
    <col min="2562" max="2577" width="9" style="481"/>
    <col min="2578" max="2578" width="8.125" style="481" customWidth="1"/>
    <col min="2579" max="2579" width="7.625" style="481" customWidth="1"/>
    <col min="2580" max="2816" width="9" style="481"/>
    <col min="2817" max="2817" width="13.125" style="481" customWidth="1"/>
    <col min="2818" max="2833" width="9" style="481"/>
    <col min="2834" max="2834" width="8.125" style="481" customWidth="1"/>
    <col min="2835" max="2835" width="7.625" style="481" customWidth="1"/>
    <col min="2836" max="3072" width="9" style="481"/>
    <col min="3073" max="3073" width="13.125" style="481" customWidth="1"/>
    <col min="3074" max="3089" width="9" style="481"/>
    <col min="3090" max="3090" width="8.125" style="481" customWidth="1"/>
    <col min="3091" max="3091" width="7.625" style="481" customWidth="1"/>
    <col min="3092" max="3328" width="9" style="481"/>
    <col min="3329" max="3329" width="13.125" style="481" customWidth="1"/>
    <col min="3330" max="3345" width="9" style="481"/>
    <col min="3346" max="3346" width="8.125" style="481" customWidth="1"/>
    <col min="3347" max="3347" width="7.625" style="481" customWidth="1"/>
    <col min="3348" max="3584" width="9" style="481"/>
    <col min="3585" max="3585" width="13.125" style="481" customWidth="1"/>
    <col min="3586" max="3601" width="9" style="481"/>
    <col min="3602" max="3602" width="8.125" style="481" customWidth="1"/>
    <col min="3603" max="3603" width="7.625" style="481" customWidth="1"/>
    <col min="3604" max="3840" width="9" style="481"/>
    <col min="3841" max="3841" width="13.125" style="481" customWidth="1"/>
    <col min="3842" max="3857" width="9" style="481"/>
    <col min="3858" max="3858" width="8.125" style="481" customWidth="1"/>
    <col min="3859" max="3859" width="7.625" style="481" customWidth="1"/>
    <col min="3860" max="4096" width="9" style="481"/>
    <col min="4097" max="4097" width="13.125" style="481" customWidth="1"/>
    <col min="4098" max="4113" width="9" style="481"/>
    <col min="4114" max="4114" width="8.125" style="481" customWidth="1"/>
    <col min="4115" max="4115" width="7.625" style="481" customWidth="1"/>
    <col min="4116" max="4352" width="9" style="481"/>
    <col min="4353" max="4353" width="13.125" style="481" customWidth="1"/>
    <col min="4354" max="4369" width="9" style="481"/>
    <col min="4370" max="4370" width="8.125" style="481" customWidth="1"/>
    <col min="4371" max="4371" width="7.625" style="481" customWidth="1"/>
    <col min="4372" max="4608" width="9" style="481"/>
    <col min="4609" max="4609" width="13.125" style="481" customWidth="1"/>
    <col min="4610" max="4625" width="9" style="481"/>
    <col min="4626" max="4626" width="8.125" style="481" customWidth="1"/>
    <col min="4627" max="4627" width="7.625" style="481" customWidth="1"/>
    <col min="4628" max="4864" width="9" style="481"/>
    <col min="4865" max="4865" width="13.125" style="481" customWidth="1"/>
    <col min="4866" max="4881" width="9" style="481"/>
    <col min="4882" max="4882" width="8.125" style="481" customWidth="1"/>
    <col min="4883" max="4883" width="7.625" style="481" customWidth="1"/>
    <col min="4884" max="5120" width="9" style="481"/>
    <col min="5121" max="5121" width="13.125" style="481" customWidth="1"/>
    <col min="5122" max="5137" width="9" style="481"/>
    <col min="5138" max="5138" width="8.125" style="481" customWidth="1"/>
    <col min="5139" max="5139" width="7.625" style="481" customWidth="1"/>
    <col min="5140" max="5376" width="9" style="481"/>
    <col min="5377" max="5377" width="13.125" style="481" customWidth="1"/>
    <col min="5378" max="5393" width="9" style="481"/>
    <col min="5394" max="5394" width="8.125" style="481" customWidth="1"/>
    <col min="5395" max="5395" width="7.625" style="481" customWidth="1"/>
    <col min="5396" max="5632" width="9" style="481"/>
    <col min="5633" max="5633" width="13.125" style="481" customWidth="1"/>
    <col min="5634" max="5649" width="9" style="481"/>
    <col min="5650" max="5650" width="8.125" style="481" customWidth="1"/>
    <col min="5651" max="5651" width="7.625" style="481" customWidth="1"/>
    <col min="5652" max="5888" width="9" style="481"/>
    <col min="5889" max="5889" width="13.125" style="481" customWidth="1"/>
    <col min="5890" max="5905" width="9" style="481"/>
    <col min="5906" max="5906" width="8.125" style="481" customWidth="1"/>
    <col min="5907" max="5907" width="7.625" style="481" customWidth="1"/>
    <col min="5908" max="6144" width="9" style="481"/>
    <col min="6145" max="6145" width="13.125" style="481" customWidth="1"/>
    <col min="6146" max="6161" width="9" style="481"/>
    <col min="6162" max="6162" width="8.125" style="481" customWidth="1"/>
    <col min="6163" max="6163" width="7.625" style="481" customWidth="1"/>
    <col min="6164" max="6400" width="9" style="481"/>
    <col min="6401" max="6401" width="13.125" style="481" customWidth="1"/>
    <col min="6402" max="6417" width="9" style="481"/>
    <col min="6418" max="6418" width="8.125" style="481" customWidth="1"/>
    <col min="6419" max="6419" width="7.625" style="481" customWidth="1"/>
    <col min="6420" max="6656" width="9" style="481"/>
    <col min="6657" max="6657" width="13.125" style="481" customWidth="1"/>
    <col min="6658" max="6673" width="9" style="481"/>
    <col min="6674" max="6674" width="8.125" style="481" customWidth="1"/>
    <col min="6675" max="6675" width="7.625" style="481" customWidth="1"/>
    <col min="6676" max="6912" width="9" style="481"/>
    <col min="6913" max="6913" width="13.125" style="481" customWidth="1"/>
    <col min="6914" max="6929" width="9" style="481"/>
    <col min="6930" max="6930" width="8.125" style="481" customWidth="1"/>
    <col min="6931" max="6931" width="7.625" style="481" customWidth="1"/>
    <col min="6932" max="7168" width="9" style="481"/>
    <col min="7169" max="7169" width="13.125" style="481" customWidth="1"/>
    <col min="7170" max="7185" width="9" style="481"/>
    <col min="7186" max="7186" width="8.125" style="481" customWidth="1"/>
    <col min="7187" max="7187" width="7.625" style="481" customWidth="1"/>
    <col min="7188" max="7424" width="9" style="481"/>
    <col min="7425" max="7425" width="13.125" style="481" customWidth="1"/>
    <col min="7426" max="7441" width="9" style="481"/>
    <col min="7442" max="7442" width="8.125" style="481" customWidth="1"/>
    <col min="7443" max="7443" width="7.625" style="481" customWidth="1"/>
    <col min="7444" max="7680" width="9" style="481"/>
    <col min="7681" max="7681" width="13.125" style="481" customWidth="1"/>
    <col min="7682" max="7697" width="9" style="481"/>
    <col min="7698" max="7698" width="8.125" style="481" customWidth="1"/>
    <col min="7699" max="7699" width="7.625" style="481" customWidth="1"/>
    <col min="7700" max="7936" width="9" style="481"/>
    <col min="7937" max="7937" width="13.125" style="481" customWidth="1"/>
    <col min="7938" max="7953" width="9" style="481"/>
    <col min="7954" max="7954" width="8.125" style="481" customWidth="1"/>
    <col min="7955" max="7955" width="7.625" style="481" customWidth="1"/>
    <col min="7956" max="8192" width="9" style="481"/>
    <col min="8193" max="8193" width="13.125" style="481" customWidth="1"/>
    <col min="8194" max="8209" width="9" style="481"/>
    <col min="8210" max="8210" width="8.125" style="481" customWidth="1"/>
    <col min="8211" max="8211" width="7.625" style="481" customWidth="1"/>
    <col min="8212" max="8448" width="9" style="481"/>
    <col min="8449" max="8449" width="13.125" style="481" customWidth="1"/>
    <col min="8450" max="8465" width="9" style="481"/>
    <col min="8466" max="8466" width="8.125" style="481" customWidth="1"/>
    <col min="8467" max="8467" width="7.625" style="481" customWidth="1"/>
    <col min="8468" max="8704" width="9" style="481"/>
    <col min="8705" max="8705" width="13.125" style="481" customWidth="1"/>
    <col min="8706" max="8721" width="9" style="481"/>
    <col min="8722" max="8722" width="8.125" style="481" customWidth="1"/>
    <col min="8723" max="8723" width="7.625" style="481" customWidth="1"/>
    <col min="8724" max="8960" width="9" style="481"/>
    <col min="8961" max="8961" width="13.125" style="481" customWidth="1"/>
    <col min="8962" max="8977" width="9" style="481"/>
    <col min="8978" max="8978" width="8.125" style="481" customWidth="1"/>
    <col min="8979" max="8979" width="7.625" style="481" customWidth="1"/>
    <col min="8980" max="9216" width="9" style="481"/>
    <col min="9217" max="9217" width="13.125" style="481" customWidth="1"/>
    <col min="9218" max="9233" width="9" style="481"/>
    <col min="9234" max="9234" width="8.125" style="481" customWidth="1"/>
    <col min="9235" max="9235" width="7.625" style="481" customWidth="1"/>
    <col min="9236" max="9472" width="9" style="481"/>
    <col min="9473" max="9473" width="13.125" style="481" customWidth="1"/>
    <col min="9474" max="9489" width="9" style="481"/>
    <col min="9490" max="9490" width="8.125" style="481" customWidth="1"/>
    <col min="9491" max="9491" width="7.625" style="481" customWidth="1"/>
    <col min="9492" max="9728" width="9" style="481"/>
    <col min="9729" max="9729" width="13.125" style="481" customWidth="1"/>
    <col min="9730" max="9745" width="9" style="481"/>
    <col min="9746" max="9746" width="8.125" style="481" customWidth="1"/>
    <col min="9747" max="9747" width="7.625" style="481" customWidth="1"/>
    <col min="9748" max="9984" width="9" style="481"/>
    <col min="9985" max="9985" width="13.125" style="481" customWidth="1"/>
    <col min="9986" max="10001" width="9" style="481"/>
    <col min="10002" max="10002" width="8.125" style="481" customWidth="1"/>
    <col min="10003" max="10003" width="7.625" style="481" customWidth="1"/>
    <col min="10004" max="10240" width="9" style="481"/>
    <col min="10241" max="10241" width="13.125" style="481" customWidth="1"/>
    <col min="10242" max="10257" width="9" style="481"/>
    <col min="10258" max="10258" width="8.125" style="481" customWidth="1"/>
    <col min="10259" max="10259" width="7.625" style="481" customWidth="1"/>
    <col min="10260" max="10496" width="9" style="481"/>
    <col min="10497" max="10497" width="13.125" style="481" customWidth="1"/>
    <col min="10498" max="10513" width="9" style="481"/>
    <col min="10514" max="10514" width="8.125" style="481" customWidth="1"/>
    <col min="10515" max="10515" width="7.625" style="481" customWidth="1"/>
    <col min="10516" max="10752" width="9" style="481"/>
    <col min="10753" max="10753" width="13.125" style="481" customWidth="1"/>
    <col min="10754" max="10769" width="9" style="481"/>
    <col min="10770" max="10770" width="8.125" style="481" customWidth="1"/>
    <col min="10771" max="10771" width="7.625" style="481" customWidth="1"/>
    <col min="10772" max="11008" width="9" style="481"/>
    <col min="11009" max="11009" width="13.125" style="481" customWidth="1"/>
    <col min="11010" max="11025" width="9" style="481"/>
    <col min="11026" max="11026" width="8.125" style="481" customWidth="1"/>
    <col min="11027" max="11027" width="7.625" style="481" customWidth="1"/>
    <col min="11028" max="11264" width="9" style="481"/>
    <col min="11265" max="11265" width="13.125" style="481" customWidth="1"/>
    <col min="11266" max="11281" width="9" style="481"/>
    <col min="11282" max="11282" width="8.125" style="481" customWidth="1"/>
    <col min="11283" max="11283" width="7.625" style="481" customWidth="1"/>
    <col min="11284" max="11520" width="9" style="481"/>
    <col min="11521" max="11521" width="13.125" style="481" customWidth="1"/>
    <col min="11522" max="11537" width="9" style="481"/>
    <col min="11538" max="11538" width="8.125" style="481" customWidth="1"/>
    <col min="11539" max="11539" width="7.625" style="481" customWidth="1"/>
    <col min="11540" max="11776" width="9" style="481"/>
    <col min="11777" max="11777" width="13.125" style="481" customWidth="1"/>
    <col min="11778" max="11793" width="9" style="481"/>
    <col min="11794" max="11794" width="8.125" style="481" customWidth="1"/>
    <col min="11795" max="11795" width="7.625" style="481" customWidth="1"/>
    <col min="11796" max="12032" width="9" style="481"/>
    <col min="12033" max="12033" width="13.125" style="481" customWidth="1"/>
    <col min="12034" max="12049" width="9" style="481"/>
    <col min="12050" max="12050" width="8.125" style="481" customWidth="1"/>
    <col min="12051" max="12051" width="7.625" style="481" customWidth="1"/>
    <col min="12052" max="12288" width="9" style="481"/>
    <col min="12289" max="12289" width="13.125" style="481" customWidth="1"/>
    <col min="12290" max="12305" width="9" style="481"/>
    <col min="12306" max="12306" width="8.125" style="481" customWidth="1"/>
    <col min="12307" max="12307" width="7.625" style="481" customWidth="1"/>
    <col min="12308" max="12544" width="9" style="481"/>
    <col min="12545" max="12545" width="13.125" style="481" customWidth="1"/>
    <col min="12546" max="12561" width="9" style="481"/>
    <col min="12562" max="12562" width="8.125" style="481" customWidth="1"/>
    <col min="12563" max="12563" width="7.625" style="481" customWidth="1"/>
    <col min="12564" max="12800" width="9" style="481"/>
    <col min="12801" max="12801" width="13.125" style="481" customWidth="1"/>
    <col min="12802" max="12817" width="9" style="481"/>
    <col min="12818" max="12818" width="8.125" style="481" customWidth="1"/>
    <col min="12819" max="12819" width="7.625" style="481" customWidth="1"/>
    <col min="12820" max="13056" width="9" style="481"/>
    <col min="13057" max="13057" width="13.125" style="481" customWidth="1"/>
    <col min="13058" max="13073" width="9" style="481"/>
    <col min="13074" max="13074" width="8.125" style="481" customWidth="1"/>
    <col min="13075" max="13075" width="7.625" style="481" customWidth="1"/>
    <col min="13076" max="13312" width="9" style="481"/>
    <col min="13313" max="13313" width="13.125" style="481" customWidth="1"/>
    <col min="13314" max="13329" width="9" style="481"/>
    <col min="13330" max="13330" width="8.125" style="481" customWidth="1"/>
    <col min="13331" max="13331" width="7.625" style="481" customWidth="1"/>
    <col min="13332" max="13568" width="9" style="481"/>
    <col min="13569" max="13569" width="13.125" style="481" customWidth="1"/>
    <col min="13570" max="13585" width="9" style="481"/>
    <col min="13586" max="13586" width="8.125" style="481" customWidth="1"/>
    <col min="13587" max="13587" width="7.625" style="481" customWidth="1"/>
    <col min="13588" max="13824" width="9" style="481"/>
    <col min="13825" max="13825" width="13.125" style="481" customWidth="1"/>
    <col min="13826" max="13841" width="9" style="481"/>
    <col min="13842" max="13842" width="8.125" style="481" customWidth="1"/>
    <col min="13843" max="13843" width="7.625" style="481" customWidth="1"/>
    <col min="13844" max="14080" width="9" style="481"/>
    <col min="14081" max="14081" width="13.125" style="481" customWidth="1"/>
    <col min="14082" max="14097" width="9" style="481"/>
    <col min="14098" max="14098" width="8.125" style="481" customWidth="1"/>
    <col min="14099" max="14099" width="7.625" style="481" customWidth="1"/>
    <col min="14100" max="14336" width="9" style="481"/>
    <col min="14337" max="14337" width="13.125" style="481" customWidth="1"/>
    <col min="14338" max="14353" width="9" style="481"/>
    <col min="14354" max="14354" width="8.125" style="481" customWidth="1"/>
    <col min="14355" max="14355" width="7.625" style="481" customWidth="1"/>
    <col min="14356" max="14592" width="9" style="481"/>
    <col min="14593" max="14593" width="13.125" style="481" customWidth="1"/>
    <col min="14594" max="14609" width="9" style="481"/>
    <col min="14610" max="14610" width="8.125" style="481" customWidth="1"/>
    <col min="14611" max="14611" width="7.625" style="481" customWidth="1"/>
    <col min="14612" max="14848" width="9" style="481"/>
    <col min="14849" max="14849" width="13.125" style="481" customWidth="1"/>
    <col min="14850" max="14865" width="9" style="481"/>
    <col min="14866" max="14866" width="8.125" style="481" customWidth="1"/>
    <col min="14867" max="14867" width="7.625" style="481" customWidth="1"/>
    <col min="14868" max="15104" width="9" style="481"/>
    <col min="15105" max="15105" width="13.125" style="481" customWidth="1"/>
    <col min="15106" max="15121" width="9" style="481"/>
    <col min="15122" max="15122" width="8.125" style="481" customWidth="1"/>
    <col min="15123" max="15123" width="7.625" style="481" customWidth="1"/>
    <col min="15124" max="15360" width="9" style="481"/>
    <col min="15361" max="15361" width="13.125" style="481" customWidth="1"/>
    <col min="15362" max="15377" width="9" style="481"/>
    <col min="15378" max="15378" width="8.125" style="481" customWidth="1"/>
    <col min="15379" max="15379" width="7.625" style="481" customWidth="1"/>
    <col min="15380" max="15616" width="9" style="481"/>
    <col min="15617" max="15617" width="13.125" style="481" customWidth="1"/>
    <col min="15618" max="15633" width="9" style="481"/>
    <col min="15634" max="15634" width="8.125" style="481" customWidth="1"/>
    <col min="15635" max="15635" width="7.625" style="481" customWidth="1"/>
    <col min="15636" max="15872" width="9" style="481"/>
    <col min="15873" max="15873" width="13.125" style="481" customWidth="1"/>
    <col min="15874" max="15889" width="9" style="481"/>
    <col min="15890" max="15890" width="8.125" style="481" customWidth="1"/>
    <col min="15891" max="15891" width="7.625" style="481" customWidth="1"/>
    <col min="15892" max="16128" width="9" style="481"/>
    <col min="16129" max="16129" width="13.125" style="481" customWidth="1"/>
    <col min="16130" max="16145" width="9" style="481"/>
    <col min="16146" max="16146" width="8.125" style="481" customWidth="1"/>
    <col min="16147" max="16147" width="7.625" style="481" customWidth="1"/>
    <col min="16148" max="16384" width="9" style="481"/>
  </cols>
  <sheetData>
    <row r="1" spans="1:256" ht="21">
      <c r="A1" s="657" t="s">
        <v>1132</v>
      </c>
      <c r="B1" s="657"/>
      <c r="C1" s="657"/>
      <c r="D1" s="657"/>
      <c r="E1" s="657"/>
      <c r="F1" s="657"/>
      <c r="G1" s="657"/>
      <c r="H1" s="657"/>
      <c r="I1" s="657"/>
      <c r="J1" s="657"/>
      <c r="K1" s="657"/>
      <c r="L1" s="657"/>
      <c r="M1" s="658"/>
      <c r="N1" s="658"/>
      <c r="O1" s="658"/>
      <c r="P1" s="659"/>
      <c r="Q1" s="660"/>
      <c r="R1" s="541"/>
      <c r="S1" s="54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1"/>
      <c r="FB1" s="481"/>
      <c r="FC1" s="481"/>
      <c r="FD1" s="481"/>
      <c r="FE1" s="481"/>
      <c r="FF1" s="481"/>
      <c r="FG1" s="481"/>
      <c r="FH1" s="481"/>
      <c r="FI1" s="481"/>
      <c r="FJ1" s="481"/>
      <c r="FK1" s="481"/>
      <c r="FL1" s="481"/>
      <c r="FM1" s="481"/>
      <c r="FN1" s="481"/>
      <c r="FO1" s="481"/>
      <c r="FP1" s="481"/>
      <c r="FQ1" s="481"/>
      <c r="FR1" s="481"/>
      <c r="FS1" s="481"/>
      <c r="FT1" s="481"/>
      <c r="FU1" s="481"/>
      <c r="FV1" s="481"/>
      <c r="FW1" s="481"/>
      <c r="FX1" s="481"/>
      <c r="FY1" s="481"/>
      <c r="FZ1" s="481"/>
      <c r="GA1" s="481"/>
      <c r="GB1" s="481"/>
      <c r="GC1" s="481"/>
      <c r="GD1" s="481"/>
      <c r="GE1" s="481"/>
      <c r="GF1" s="481"/>
      <c r="GG1" s="481"/>
      <c r="GH1" s="481"/>
      <c r="GI1" s="481"/>
      <c r="GJ1" s="481"/>
      <c r="GK1" s="481"/>
      <c r="GL1" s="481"/>
      <c r="GM1" s="481"/>
      <c r="GN1" s="481"/>
      <c r="GO1" s="481"/>
      <c r="GP1" s="481"/>
      <c r="GQ1" s="481"/>
      <c r="GR1" s="481"/>
      <c r="GS1" s="481"/>
      <c r="GT1" s="481"/>
      <c r="GU1" s="481"/>
      <c r="GV1" s="481"/>
      <c r="GW1" s="481"/>
      <c r="GX1" s="481"/>
      <c r="GY1" s="481"/>
      <c r="GZ1" s="481"/>
      <c r="HA1" s="481"/>
      <c r="HB1" s="481"/>
      <c r="HC1" s="481"/>
      <c r="HD1" s="481"/>
      <c r="HE1" s="481"/>
      <c r="HF1" s="481"/>
      <c r="HG1" s="481"/>
      <c r="HH1" s="481"/>
      <c r="HI1" s="481"/>
      <c r="HJ1" s="481"/>
      <c r="HK1" s="481"/>
      <c r="HL1" s="481"/>
      <c r="HM1" s="481"/>
      <c r="HN1" s="481"/>
      <c r="HO1" s="481"/>
      <c r="HP1" s="481"/>
      <c r="HQ1" s="481"/>
      <c r="HR1" s="481"/>
      <c r="HS1" s="481"/>
      <c r="HT1" s="481"/>
      <c r="HU1" s="481"/>
      <c r="HV1" s="481"/>
      <c r="HW1" s="481"/>
      <c r="HX1" s="481"/>
      <c r="HY1" s="481"/>
      <c r="HZ1" s="481"/>
      <c r="IA1" s="481"/>
      <c r="IB1" s="481"/>
      <c r="IC1" s="481"/>
      <c r="ID1" s="481"/>
      <c r="IE1" s="481"/>
      <c r="IF1" s="481"/>
      <c r="IG1" s="481"/>
      <c r="IH1" s="481"/>
      <c r="II1" s="481"/>
      <c r="IJ1" s="481"/>
      <c r="IK1" s="481"/>
      <c r="IL1" s="481"/>
      <c r="IM1" s="481"/>
      <c r="IN1" s="481"/>
      <c r="IO1" s="481"/>
      <c r="IP1" s="481"/>
      <c r="IQ1" s="481"/>
      <c r="IR1" s="481"/>
      <c r="IS1" s="481"/>
      <c r="IT1" s="481"/>
      <c r="IU1" s="481"/>
      <c r="IV1" s="481"/>
    </row>
    <row r="2" spans="1:256" ht="21">
      <c r="A2" s="485" t="s">
        <v>888</v>
      </c>
      <c r="B2" s="485"/>
      <c r="C2" s="485"/>
      <c r="D2" s="538"/>
      <c r="E2" s="538"/>
      <c r="F2" s="538"/>
      <c r="G2" s="538"/>
      <c r="H2" s="538"/>
      <c r="I2" s="538"/>
      <c r="J2" s="538"/>
      <c r="K2" s="538"/>
      <c r="L2" s="538"/>
      <c r="P2" s="540"/>
      <c r="Q2" s="486"/>
      <c r="R2" s="486"/>
      <c r="S2" s="54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1"/>
      <c r="FD2" s="481"/>
      <c r="FE2" s="481"/>
      <c r="FF2" s="481"/>
      <c r="FG2" s="481"/>
      <c r="FH2" s="481"/>
      <c r="FI2" s="481"/>
      <c r="FJ2" s="481"/>
      <c r="FK2" s="481"/>
      <c r="FL2" s="481"/>
      <c r="FM2" s="481"/>
      <c r="FN2" s="481"/>
      <c r="FO2" s="481"/>
      <c r="FP2" s="481"/>
      <c r="FQ2" s="481"/>
      <c r="FR2" s="481"/>
      <c r="FS2" s="481"/>
      <c r="FT2" s="481"/>
      <c r="FU2" s="481"/>
      <c r="FV2" s="481"/>
      <c r="FW2" s="481"/>
      <c r="FX2" s="481"/>
      <c r="FY2" s="481"/>
      <c r="FZ2" s="481"/>
      <c r="GA2" s="481"/>
      <c r="GB2" s="481"/>
      <c r="GC2" s="481"/>
      <c r="GD2" s="481"/>
      <c r="GE2" s="481"/>
      <c r="GF2" s="481"/>
      <c r="GG2" s="481"/>
      <c r="GH2" s="481"/>
      <c r="GI2" s="481"/>
      <c r="GJ2" s="481"/>
      <c r="GK2" s="481"/>
      <c r="GL2" s="481"/>
      <c r="GM2" s="481"/>
      <c r="GN2" s="481"/>
      <c r="GO2" s="481"/>
      <c r="GP2" s="481"/>
      <c r="GQ2" s="481"/>
      <c r="GR2" s="481"/>
      <c r="GS2" s="481"/>
      <c r="GT2" s="481"/>
      <c r="GU2" s="481"/>
      <c r="GV2" s="481"/>
      <c r="GW2" s="481"/>
      <c r="GX2" s="481"/>
      <c r="GY2" s="481"/>
      <c r="GZ2" s="481"/>
      <c r="HA2" s="481"/>
      <c r="HB2" s="481"/>
      <c r="HC2" s="481"/>
      <c r="HD2" s="481"/>
      <c r="HE2" s="481"/>
      <c r="HF2" s="481"/>
      <c r="HG2" s="481"/>
      <c r="HH2" s="481"/>
      <c r="HI2" s="481"/>
      <c r="HJ2" s="481"/>
      <c r="HK2" s="481"/>
      <c r="HL2" s="481"/>
      <c r="HM2" s="481"/>
      <c r="HN2" s="481"/>
      <c r="HO2" s="481"/>
      <c r="HP2" s="481"/>
      <c r="HQ2" s="481"/>
      <c r="HR2" s="481"/>
      <c r="HS2" s="481"/>
      <c r="HT2" s="481"/>
      <c r="HU2" s="481"/>
      <c r="HV2" s="481"/>
      <c r="HW2" s="481"/>
      <c r="HX2" s="481"/>
      <c r="HY2" s="481"/>
      <c r="HZ2" s="481"/>
      <c r="IA2" s="481"/>
      <c r="IB2" s="481"/>
      <c r="IC2" s="481"/>
      <c r="ID2" s="481"/>
      <c r="IE2" s="481"/>
      <c r="IF2" s="481"/>
      <c r="IG2" s="481"/>
      <c r="IH2" s="481"/>
      <c r="II2" s="481"/>
      <c r="IJ2" s="481"/>
      <c r="IK2" s="481"/>
      <c r="IL2" s="481"/>
      <c r="IM2" s="481"/>
      <c r="IN2" s="481"/>
      <c r="IO2" s="481"/>
      <c r="IP2" s="481"/>
      <c r="IQ2" s="481"/>
      <c r="IR2" s="481"/>
      <c r="IS2" s="481"/>
      <c r="IT2" s="481"/>
      <c r="IU2" s="481"/>
      <c r="IV2" s="481"/>
    </row>
    <row r="3" spans="1:256" ht="33">
      <c r="A3" s="661" t="s">
        <v>889</v>
      </c>
      <c r="B3" s="662"/>
      <c r="C3" s="542" t="s">
        <v>890</v>
      </c>
      <c r="D3" s="542" t="s">
        <v>891</v>
      </c>
      <c r="E3" s="542" t="s">
        <v>892</v>
      </c>
      <c r="F3" s="487" t="s">
        <v>893</v>
      </c>
      <c r="G3" s="488" t="s">
        <v>894</v>
      </c>
      <c r="H3" s="488" t="s">
        <v>895</v>
      </c>
      <c r="I3" s="488" t="s">
        <v>896</v>
      </c>
      <c r="J3" s="488" t="s">
        <v>897</v>
      </c>
      <c r="K3" s="488" t="s">
        <v>898</v>
      </c>
      <c r="L3" s="488" t="s">
        <v>899</v>
      </c>
      <c r="M3" s="488" t="s">
        <v>900</v>
      </c>
      <c r="N3" s="488" t="s">
        <v>901</v>
      </c>
      <c r="O3" s="488" t="s">
        <v>902</v>
      </c>
      <c r="P3" s="488" t="s">
        <v>903</v>
      </c>
      <c r="Q3" s="489" t="s">
        <v>904</v>
      </c>
      <c r="R3" s="490" t="s">
        <v>905</v>
      </c>
      <c r="S3" s="491" t="s">
        <v>906</v>
      </c>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1"/>
      <c r="FM3" s="481"/>
      <c r="FN3" s="481"/>
      <c r="FO3" s="481"/>
      <c r="FP3" s="481"/>
      <c r="FQ3" s="481"/>
      <c r="FR3" s="481"/>
      <c r="FS3" s="481"/>
      <c r="FT3" s="481"/>
      <c r="FU3" s="481"/>
      <c r="FV3" s="481"/>
      <c r="FW3" s="481"/>
      <c r="FX3" s="481"/>
      <c r="FY3" s="481"/>
      <c r="FZ3" s="481"/>
      <c r="GA3" s="481"/>
      <c r="GB3" s="481"/>
      <c r="GC3" s="481"/>
      <c r="GD3" s="481"/>
      <c r="GE3" s="481"/>
      <c r="GF3" s="481"/>
      <c r="GG3" s="481"/>
      <c r="GH3" s="481"/>
      <c r="GI3" s="481"/>
      <c r="GJ3" s="481"/>
      <c r="GK3" s="481"/>
      <c r="GL3" s="481"/>
      <c r="GM3" s="481"/>
      <c r="GN3" s="481"/>
      <c r="GO3" s="481"/>
      <c r="GP3" s="481"/>
      <c r="GQ3" s="481"/>
      <c r="GR3" s="481"/>
      <c r="GS3" s="481"/>
      <c r="GT3" s="481"/>
      <c r="GU3" s="481"/>
      <c r="GV3" s="481"/>
      <c r="GW3" s="481"/>
      <c r="GX3" s="481"/>
      <c r="GY3" s="481"/>
      <c r="GZ3" s="481"/>
      <c r="HA3" s="481"/>
      <c r="HB3" s="481"/>
      <c r="HC3" s="481"/>
      <c r="HD3" s="481"/>
      <c r="HE3" s="481"/>
      <c r="HF3" s="481"/>
      <c r="HG3" s="481"/>
      <c r="HH3" s="481"/>
      <c r="HI3" s="481"/>
      <c r="HJ3" s="481"/>
      <c r="HK3" s="481"/>
      <c r="HL3" s="481"/>
      <c r="HM3" s="481"/>
      <c r="HN3" s="481"/>
      <c r="HO3" s="481"/>
      <c r="HP3" s="481"/>
      <c r="HQ3" s="481"/>
      <c r="HR3" s="481"/>
      <c r="HS3" s="481"/>
      <c r="HT3" s="481"/>
      <c r="HU3" s="481"/>
      <c r="HV3" s="481"/>
      <c r="HW3" s="481"/>
      <c r="HX3" s="481"/>
      <c r="HY3" s="481"/>
      <c r="HZ3" s="481"/>
      <c r="IA3" s="481"/>
      <c r="IB3" s="481"/>
      <c r="IC3" s="481"/>
      <c r="ID3" s="481"/>
      <c r="IE3" s="481"/>
      <c r="IF3" s="481"/>
      <c r="IG3" s="481"/>
      <c r="IH3" s="481"/>
      <c r="II3" s="481"/>
      <c r="IJ3" s="481"/>
      <c r="IK3" s="481"/>
      <c r="IL3" s="481"/>
      <c r="IM3" s="481"/>
      <c r="IN3" s="481"/>
      <c r="IO3" s="481"/>
      <c r="IP3" s="481"/>
      <c r="IQ3" s="481"/>
      <c r="IR3" s="481"/>
      <c r="IS3" s="481"/>
      <c r="IT3" s="481"/>
      <c r="IU3" s="481"/>
      <c r="IV3" s="481"/>
    </row>
    <row r="4" spans="1:256">
      <c r="A4" s="654" t="s">
        <v>885</v>
      </c>
      <c r="B4" s="492" t="s">
        <v>886</v>
      </c>
      <c r="C4" s="482">
        <f>SUM(C5:C9)</f>
        <v>28538.440000000002</v>
      </c>
      <c r="D4" s="482">
        <f t="shared" ref="D4:Q4" si="0">SUM(D5:D9)</f>
        <v>12130.980000000001</v>
      </c>
      <c r="E4" s="482">
        <f t="shared" si="0"/>
        <v>0</v>
      </c>
      <c r="F4" s="482">
        <f t="shared" si="0"/>
        <v>0</v>
      </c>
      <c r="G4" s="482">
        <f t="shared" si="0"/>
        <v>0</v>
      </c>
      <c r="H4" s="482">
        <f t="shared" si="0"/>
        <v>0</v>
      </c>
      <c r="I4" s="482">
        <f t="shared" si="0"/>
        <v>0</v>
      </c>
      <c r="J4" s="482">
        <f t="shared" si="0"/>
        <v>0</v>
      </c>
      <c r="K4" s="482">
        <f t="shared" si="0"/>
        <v>0</v>
      </c>
      <c r="L4" s="482">
        <f t="shared" si="0"/>
        <v>0</v>
      </c>
      <c r="M4" s="482">
        <f t="shared" si="0"/>
        <v>0</v>
      </c>
      <c r="N4" s="482">
        <f t="shared" si="0"/>
        <v>0</v>
      </c>
      <c r="O4" s="482">
        <f t="shared" si="0"/>
        <v>0</v>
      </c>
      <c r="P4" s="482">
        <f t="shared" si="0"/>
        <v>0</v>
      </c>
      <c r="Q4" s="483">
        <f t="shared" si="0"/>
        <v>0</v>
      </c>
      <c r="R4" s="482">
        <f>IF(D4=0,"-",E4/D4)</f>
        <v>0</v>
      </c>
      <c r="S4" s="484">
        <f>IF(C4=0,"-",E4/C4)</f>
        <v>0</v>
      </c>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481"/>
      <c r="BH4" s="481"/>
      <c r="BI4" s="481"/>
      <c r="BJ4" s="481"/>
      <c r="BK4" s="481"/>
      <c r="BL4" s="481"/>
      <c r="BM4" s="481"/>
      <c r="BN4" s="481"/>
      <c r="BO4" s="481"/>
      <c r="BP4" s="481"/>
      <c r="BQ4" s="481"/>
      <c r="BR4" s="481"/>
      <c r="BS4" s="481"/>
      <c r="BT4" s="481"/>
      <c r="BU4" s="481"/>
      <c r="BV4" s="481"/>
      <c r="BW4" s="481"/>
      <c r="BX4" s="481"/>
      <c r="BY4" s="481"/>
      <c r="BZ4" s="481"/>
      <c r="CA4" s="481"/>
      <c r="CB4" s="481"/>
      <c r="CC4" s="481"/>
      <c r="CD4" s="481"/>
      <c r="CE4" s="481"/>
      <c r="CF4" s="481"/>
      <c r="CG4" s="481"/>
      <c r="CH4" s="481"/>
      <c r="CI4" s="481"/>
      <c r="CJ4" s="481"/>
      <c r="CK4" s="481"/>
      <c r="CL4" s="481"/>
      <c r="CM4" s="481"/>
      <c r="CN4" s="481"/>
      <c r="CO4" s="481"/>
      <c r="CP4" s="481"/>
      <c r="CQ4" s="481"/>
      <c r="CR4" s="481"/>
      <c r="CS4" s="481"/>
      <c r="CT4" s="481"/>
      <c r="CU4" s="481"/>
      <c r="CV4" s="481"/>
      <c r="CW4" s="481"/>
      <c r="CX4" s="481"/>
      <c r="CY4" s="481"/>
      <c r="CZ4" s="481"/>
      <c r="DA4" s="481"/>
      <c r="DB4" s="481"/>
      <c r="DC4" s="481"/>
      <c r="DD4" s="481"/>
      <c r="DE4" s="481"/>
      <c r="DF4" s="481"/>
      <c r="DG4" s="481"/>
      <c r="DH4" s="481"/>
      <c r="DI4" s="481"/>
      <c r="DJ4" s="481"/>
      <c r="DK4" s="481"/>
      <c r="DL4" s="481"/>
      <c r="DM4" s="481"/>
      <c r="DN4" s="481"/>
      <c r="DO4" s="481"/>
      <c r="DP4" s="481"/>
      <c r="DQ4" s="481"/>
      <c r="DR4" s="481"/>
      <c r="DS4" s="481"/>
      <c r="DT4" s="481"/>
      <c r="DU4" s="481"/>
      <c r="DV4" s="481"/>
      <c r="DW4" s="481"/>
      <c r="DX4" s="481"/>
      <c r="DY4" s="481"/>
      <c r="DZ4" s="481"/>
      <c r="EA4" s="481"/>
      <c r="EB4" s="481"/>
      <c r="EC4" s="481"/>
      <c r="ED4" s="481"/>
      <c r="EE4" s="481"/>
      <c r="EF4" s="481"/>
      <c r="EG4" s="481"/>
      <c r="EH4" s="481"/>
      <c r="EI4" s="481"/>
      <c r="EJ4" s="481"/>
      <c r="EK4" s="481"/>
      <c r="EL4" s="481"/>
      <c r="EM4" s="481"/>
      <c r="EN4" s="481"/>
      <c r="EO4" s="481"/>
      <c r="EP4" s="481"/>
      <c r="EQ4" s="481"/>
      <c r="ER4" s="481"/>
      <c r="ES4" s="481"/>
      <c r="ET4" s="481"/>
      <c r="EU4" s="481"/>
      <c r="EV4" s="481"/>
      <c r="EW4" s="481"/>
      <c r="EX4" s="481"/>
      <c r="EY4" s="481"/>
      <c r="EZ4" s="481"/>
      <c r="FA4" s="481"/>
      <c r="FB4" s="481"/>
      <c r="FC4" s="481"/>
      <c r="FD4" s="481"/>
      <c r="FE4" s="481"/>
      <c r="FF4" s="481"/>
      <c r="FG4" s="481"/>
      <c r="FH4" s="481"/>
      <c r="FI4" s="481"/>
      <c r="FJ4" s="481"/>
      <c r="FK4" s="481"/>
      <c r="FL4" s="481"/>
      <c r="FM4" s="481"/>
      <c r="FN4" s="481"/>
      <c r="FO4" s="481"/>
      <c r="FP4" s="481"/>
      <c r="FQ4" s="481"/>
      <c r="FR4" s="481"/>
      <c r="FS4" s="481"/>
      <c r="FT4" s="481"/>
      <c r="FU4" s="481"/>
      <c r="FV4" s="481"/>
      <c r="FW4" s="481"/>
      <c r="FX4" s="481"/>
      <c r="FY4" s="481"/>
      <c r="FZ4" s="481"/>
      <c r="GA4" s="481"/>
      <c r="GB4" s="481"/>
      <c r="GC4" s="481"/>
      <c r="GD4" s="481"/>
      <c r="GE4" s="481"/>
      <c r="GF4" s="481"/>
      <c r="GG4" s="481"/>
      <c r="GH4" s="481"/>
      <c r="GI4" s="481"/>
      <c r="GJ4" s="481"/>
      <c r="GK4" s="481"/>
      <c r="GL4" s="481"/>
      <c r="GM4" s="481"/>
      <c r="GN4" s="481"/>
      <c r="GO4" s="481"/>
      <c r="GP4" s="481"/>
      <c r="GQ4" s="481"/>
      <c r="GR4" s="481"/>
      <c r="GS4" s="481"/>
      <c r="GT4" s="481"/>
      <c r="GU4" s="481"/>
      <c r="GV4" s="481"/>
      <c r="GW4" s="481"/>
      <c r="GX4" s="481"/>
      <c r="GY4" s="481"/>
      <c r="GZ4" s="481"/>
      <c r="HA4" s="481"/>
      <c r="HB4" s="481"/>
      <c r="HC4" s="481"/>
      <c r="HD4" s="481"/>
      <c r="HE4" s="481"/>
      <c r="HF4" s="481"/>
      <c r="HG4" s="481"/>
      <c r="HH4" s="481"/>
      <c r="HI4" s="481"/>
      <c r="HJ4" s="481"/>
      <c r="HK4" s="481"/>
      <c r="HL4" s="481"/>
      <c r="HM4" s="481"/>
      <c r="HN4" s="481"/>
      <c r="HO4" s="481"/>
      <c r="HP4" s="481"/>
      <c r="HQ4" s="481"/>
      <c r="HR4" s="481"/>
      <c r="HS4" s="481"/>
      <c r="HT4" s="481"/>
      <c r="HU4" s="481"/>
      <c r="HV4" s="481"/>
      <c r="HW4" s="481"/>
      <c r="HX4" s="481"/>
      <c r="HY4" s="481"/>
      <c r="HZ4" s="481"/>
      <c r="IA4" s="481"/>
      <c r="IB4" s="481"/>
      <c r="IC4" s="481"/>
      <c r="ID4" s="481"/>
      <c r="IE4" s="481"/>
      <c r="IF4" s="481"/>
      <c r="IG4" s="481"/>
      <c r="IH4" s="481"/>
      <c r="II4" s="481"/>
      <c r="IJ4" s="481"/>
      <c r="IK4" s="481"/>
      <c r="IL4" s="481"/>
      <c r="IM4" s="481"/>
      <c r="IN4" s="481"/>
      <c r="IO4" s="481"/>
      <c r="IP4" s="481"/>
      <c r="IQ4" s="481"/>
      <c r="IR4" s="481"/>
      <c r="IS4" s="481"/>
      <c r="IT4" s="481"/>
      <c r="IU4" s="481"/>
      <c r="IV4" s="481"/>
    </row>
    <row r="5" spans="1:256">
      <c r="A5" s="663"/>
      <c r="B5" s="493" t="s">
        <v>907</v>
      </c>
      <c r="C5" s="494">
        <v>0</v>
      </c>
      <c r="D5" s="494"/>
      <c r="E5" s="495">
        <f t="shared" ref="E5:E9" si="1">SUM(F5:Q5)</f>
        <v>0</v>
      </c>
      <c r="F5" s="496"/>
      <c r="G5" s="497"/>
      <c r="H5" s="497"/>
      <c r="I5" s="497"/>
      <c r="J5" s="497"/>
      <c r="K5" s="497"/>
      <c r="L5" s="497"/>
      <c r="M5" s="497"/>
      <c r="N5" s="497"/>
      <c r="O5" s="497"/>
      <c r="P5" s="497"/>
      <c r="Q5" s="498"/>
      <c r="R5" s="495" t="str">
        <f>IF(D5=0,"-",E5/D5)</f>
        <v>-</v>
      </c>
      <c r="S5" s="499" t="str">
        <f t="shared" ref="S5:S33" si="2">IF(C5=0,"-",E5/C5)</f>
        <v>-</v>
      </c>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c r="EN5" s="481"/>
      <c r="EO5" s="481"/>
      <c r="EP5" s="481"/>
      <c r="EQ5" s="481"/>
      <c r="ER5" s="481"/>
      <c r="ES5" s="481"/>
      <c r="ET5" s="481"/>
      <c r="EU5" s="481"/>
      <c r="EV5" s="481"/>
      <c r="EW5" s="481"/>
      <c r="EX5" s="481"/>
      <c r="EY5" s="481"/>
      <c r="EZ5" s="481"/>
      <c r="FA5" s="481"/>
      <c r="FB5" s="481"/>
      <c r="FC5" s="481"/>
      <c r="FD5" s="481"/>
      <c r="FE5" s="481"/>
      <c r="FF5" s="481"/>
      <c r="FG5" s="481"/>
      <c r="FH5" s="481"/>
      <c r="FI5" s="481"/>
      <c r="FJ5" s="481"/>
      <c r="FK5" s="481"/>
      <c r="FL5" s="481"/>
      <c r="FM5" s="481"/>
      <c r="FN5" s="481"/>
      <c r="FO5" s="481"/>
      <c r="FP5" s="481"/>
      <c r="FQ5" s="481"/>
      <c r="FR5" s="481"/>
      <c r="FS5" s="481"/>
      <c r="FT5" s="481"/>
      <c r="FU5" s="481"/>
      <c r="FV5" s="481"/>
      <c r="FW5" s="481"/>
      <c r="FX5" s="481"/>
      <c r="FY5" s="481"/>
      <c r="FZ5" s="481"/>
      <c r="GA5" s="481"/>
      <c r="GB5" s="481"/>
      <c r="GC5" s="481"/>
      <c r="GD5" s="481"/>
      <c r="GE5" s="481"/>
      <c r="GF5" s="481"/>
      <c r="GG5" s="481"/>
      <c r="GH5" s="481"/>
      <c r="GI5" s="481"/>
      <c r="GJ5" s="481"/>
      <c r="GK5" s="481"/>
      <c r="GL5" s="481"/>
      <c r="GM5" s="481"/>
      <c r="GN5" s="481"/>
      <c r="GO5" s="481"/>
      <c r="GP5" s="481"/>
      <c r="GQ5" s="481"/>
      <c r="GR5" s="481"/>
      <c r="GS5" s="481"/>
      <c r="GT5" s="481"/>
      <c r="GU5" s="481"/>
      <c r="GV5" s="481"/>
      <c r="GW5" s="481"/>
      <c r="GX5" s="481"/>
      <c r="GY5" s="481"/>
      <c r="GZ5" s="481"/>
      <c r="HA5" s="481"/>
      <c r="HB5" s="481"/>
      <c r="HC5" s="481"/>
      <c r="HD5" s="481"/>
      <c r="HE5" s="481"/>
      <c r="HF5" s="481"/>
      <c r="HG5" s="481"/>
      <c r="HH5" s="481"/>
      <c r="HI5" s="481"/>
      <c r="HJ5" s="481"/>
      <c r="HK5" s="481"/>
      <c r="HL5" s="481"/>
      <c r="HM5" s="481"/>
      <c r="HN5" s="481"/>
      <c r="HO5" s="481"/>
      <c r="HP5" s="481"/>
      <c r="HQ5" s="481"/>
      <c r="HR5" s="481"/>
      <c r="HS5" s="481"/>
      <c r="HT5" s="481"/>
      <c r="HU5" s="481"/>
      <c r="HV5" s="481"/>
      <c r="HW5" s="481"/>
      <c r="HX5" s="481"/>
      <c r="HY5" s="481"/>
      <c r="HZ5" s="481"/>
      <c r="IA5" s="481"/>
      <c r="IB5" s="481"/>
      <c r="IC5" s="481"/>
      <c r="ID5" s="481"/>
      <c r="IE5" s="481"/>
      <c r="IF5" s="481"/>
      <c r="IG5" s="481"/>
      <c r="IH5" s="481"/>
      <c r="II5" s="481"/>
      <c r="IJ5" s="481"/>
      <c r="IK5" s="481"/>
      <c r="IL5" s="481"/>
      <c r="IM5" s="481"/>
      <c r="IN5" s="481"/>
      <c r="IO5" s="481"/>
      <c r="IP5" s="481"/>
      <c r="IQ5" s="481"/>
      <c r="IR5" s="481"/>
      <c r="IS5" s="481"/>
      <c r="IT5" s="481"/>
      <c r="IU5" s="481"/>
      <c r="IV5" s="481"/>
    </row>
    <row r="6" spans="1:256">
      <c r="A6" s="663"/>
      <c r="B6" s="493" t="s">
        <v>908</v>
      </c>
      <c r="C6" s="494">
        <f>[14]签约回款及交付明细表!$AQ$57</f>
        <v>4768.7000000000007</v>
      </c>
      <c r="D6" s="494">
        <f>SUM([14]签约回款及交付明细表!$AE$57:$AL$57)</f>
        <v>1100</v>
      </c>
      <c r="E6" s="495">
        <f t="shared" si="1"/>
        <v>0</v>
      </c>
      <c r="F6" s="496"/>
      <c r="G6" s="497"/>
      <c r="H6" s="497"/>
      <c r="I6" s="497"/>
      <c r="J6" s="497"/>
      <c r="K6" s="497"/>
      <c r="L6" s="497"/>
      <c r="M6" s="497"/>
      <c r="N6" s="497"/>
      <c r="O6" s="497"/>
      <c r="P6" s="497"/>
      <c r="Q6" s="498"/>
      <c r="R6" s="495">
        <f t="shared" ref="R6:R33" si="3">IF(D6=0,"-",E6/D6)</f>
        <v>0</v>
      </c>
      <c r="S6" s="499">
        <f t="shared" si="2"/>
        <v>0</v>
      </c>
      <c r="T6" s="590" t="s">
        <v>1110</v>
      </c>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c r="CA6" s="481"/>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1"/>
      <c r="EH6" s="481"/>
      <c r="EI6" s="481"/>
      <c r="EJ6" s="481"/>
      <c r="EK6" s="481"/>
      <c r="EL6" s="481"/>
      <c r="EM6" s="481"/>
      <c r="EN6" s="481"/>
      <c r="EO6" s="481"/>
      <c r="EP6" s="481"/>
      <c r="EQ6" s="481"/>
      <c r="ER6" s="481"/>
      <c r="ES6" s="481"/>
      <c r="ET6" s="481"/>
      <c r="EU6" s="481"/>
      <c r="EV6" s="481"/>
      <c r="EW6" s="481"/>
      <c r="EX6" s="481"/>
      <c r="EY6" s="481"/>
      <c r="EZ6" s="481"/>
      <c r="FA6" s="481"/>
      <c r="FB6" s="481"/>
      <c r="FC6" s="481"/>
      <c r="FD6" s="481"/>
      <c r="FE6" s="481"/>
      <c r="FF6" s="481"/>
      <c r="FG6" s="481"/>
      <c r="FH6" s="481"/>
      <c r="FI6" s="481"/>
      <c r="FJ6" s="481"/>
      <c r="FK6" s="481"/>
      <c r="FL6" s="481"/>
      <c r="FM6" s="481"/>
      <c r="FN6" s="481"/>
      <c r="FO6" s="481"/>
      <c r="FP6" s="481"/>
      <c r="FQ6" s="481"/>
      <c r="FR6" s="481"/>
      <c r="FS6" s="481"/>
      <c r="FT6" s="481"/>
      <c r="FU6" s="481"/>
      <c r="FV6" s="481"/>
      <c r="FW6" s="481"/>
      <c r="FX6" s="481"/>
      <c r="FY6" s="481"/>
      <c r="FZ6" s="481"/>
      <c r="GA6" s="481"/>
      <c r="GB6" s="481"/>
      <c r="GC6" s="481"/>
      <c r="GD6" s="481"/>
      <c r="GE6" s="481"/>
      <c r="GF6" s="481"/>
      <c r="GG6" s="481"/>
      <c r="GH6" s="481"/>
      <c r="GI6" s="481"/>
      <c r="GJ6" s="481"/>
      <c r="GK6" s="481"/>
      <c r="GL6" s="481"/>
      <c r="GM6" s="481"/>
      <c r="GN6" s="481"/>
      <c r="GO6" s="481"/>
      <c r="GP6" s="481"/>
      <c r="GQ6" s="481"/>
      <c r="GR6" s="481"/>
      <c r="GS6" s="481"/>
      <c r="GT6" s="481"/>
      <c r="GU6" s="481"/>
      <c r="GV6" s="481"/>
      <c r="GW6" s="481"/>
      <c r="GX6" s="481"/>
      <c r="GY6" s="481"/>
      <c r="GZ6" s="481"/>
      <c r="HA6" s="481"/>
      <c r="HB6" s="481"/>
      <c r="HC6" s="481"/>
      <c r="HD6" s="481"/>
      <c r="HE6" s="481"/>
      <c r="HF6" s="481"/>
      <c r="HG6" s="481"/>
      <c r="HH6" s="481"/>
      <c r="HI6" s="481"/>
      <c r="HJ6" s="481"/>
      <c r="HK6" s="481"/>
      <c r="HL6" s="481"/>
      <c r="HM6" s="481"/>
      <c r="HN6" s="481"/>
      <c r="HO6" s="481"/>
      <c r="HP6" s="481"/>
      <c r="HQ6" s="481"/>
      <c r="HR6" s="481"/>
      <c r="HS6" s="481"/>
      <c r="HT6" s="481"/>
      <c r="HU6" s="481"/>
      <c r="HV6" s="481"/>
      <c r="HW6" s="481"/>
      <c r="HX6" s="481"/>
      <c r="HY6" s="481"/>
      <c r="HZ6" s="481"/>
      <c r="IA6" s="481"/>
      <c r="IB6" s="481"/>
      <c r="IC6" s="481"/>
      <c r="ID6" s="481"/>
      <c r="IE6" s="481"/>
      <c r="IF6" s="481"/>
      <c r="IG6" s="481"/>
      <c r="IH6" s="481"/>
      <c r="II6" s="481"/>
      <c r="IJ6" s="481"/>
      <c r="IK6" s="481"/>
      <c r="IL6" s="481"/>
      <c r="IM6" s="481"/>
      <c r="IN6" s="481"/>
      <c r="IO6" s="481"/>
      <c r="IP6" s="481"/>
      <c r="IQ6" s="481"/>
      <c r="IR6" s="481"/>
      <c r="IS6" s="481"/>
      <c r="IT6" s="481"/>
      <c r="IU6" s="481"/>
      <c r="IV6" s="481"/>
    </row>
    <row r="7" spans="1:256">
      <c r="A7" s="663"/>
      <c r="B7" s="493" t="s">
        <v>909</v>
      </c>
      <c r="C7" s="494">
        <f>[14]签约回款及交付明细表!$AD$97</f>
        <v>0</v>
      </c>
      <c r="D7" s="494">
        <f>SUM([14]签约回款及交付明细表!$AE$107:$AK$107)</f>
        <v>0</v>
      </c>
      <c r="E7" s="495">
        <f t="shared" si="1"/>
        <v>0</v>
      </c>
      <c r="F7" s="496"/>
      <c r="G7" s="497"/>
      <c r="H7" s="497"/>
      <c r="I7" s="497"/>
      <c r="J7" s="497"/>
      <c r="K7" s="497"/>
      <c r="L7" s="497"/>
      <c r="M7" s="497"/>
      <c r="N7" s="497"/>
      <c r="O7" s="497"/>
      <c r="P7" s="497"/>
      <c r="Q7" s="498"/>
      <c r="R7" s="495" t="str">
        <f t="shared" si="3"/>
        <v>-</v>
      </c>
      <c r="S7" s="499" t="str">
        <f t="shared" si="2"/>
        <v>-</v>
      </c>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1"/>
      <c r="FD7" s="481"/>
      <c r="FE7" s="481"/>
      <c r="FF7" s="481"/>
      <c r="FG7" s="481"/>
      <c r="FH7" s="481"/>
      <c r="FI7" s="481"/>
      <c r="FJ7" s="481"/>
      <c r="FK7" s="481"/>
      <c r="FL7" s="481"/>
      <c r="FM7" s="481"/>
      <c r="FN7" s="481"/>
      <c r="FO7" s="481"/>
      <c r="FP7" s="481"/>
      <c r="FQ7" s="481"/>
      <c r="FR7" s="481"/>
      <c r="FS7" s="481"/>
      <c r="FT7" s="481"/>
      <c r="FU7" s="481"/>
      <c r="FV7" s="481"/>
      <c r="FW7" s="481"/>
      <c r="FX7" s="481"/>
      <c r="FY7" s="481"/>
      <c r="FZ7" s="481"/>
      <c r="GA7" s="481"/>
      <c r="GB7" s="481"/>
      <c r="GC7" s="481"/>
      <c r="GD7" s="481"/>
      <c r="GE7" s="481"/>
      <c r="GF7" s="481"/>
      <c r="GG7" s="481"/>
      <c r="GH7" s="481"/>
      <c r="GI7" s="481"/>
      <c r="GJ7" s="481"/>
      <c r="GK7" s="481"/>
      <c r="GL7" s="481"/>
      <c r="GM7" s="481"/>
      <c r="GN7" s="481"/>
      <c r="GO7" s="481"/>
      <c r="GP7" s="481"/>
      <c r="GQ7" s="481"/>
      <c r="GR7" s="481"/>
      <c r="GS7" s="481"/>
      <c r="GT7" s="481"/>
      <c r="GU7" s="481"/>
      <c r="GV7" s="481"/>
      <c r="GW7" s="481"/>
      <c r="GX7" s="481"/>
      <c r="GY7" s="481"/>
      <c r="GZ7" s="481"/>
      <c r="HA7" s="481"/>
      <c r="HB7" s="481"/>
      <c r="HC7" s="481"/>
      <c r="HD7" s="481"/>
      <c r="HE7" s="481"/>
      <c r="HF7" s="481"/>
      <c r="HG7" s="481"/>
      <c r="HH7" s="481"/>
      <c r="HI7" s="481"/>
      <c r="HJ7" s="481"/>
      <c r="HK7" s="481"/>
      <c r="HL7" s="481"/>
      <c r="HM7" s="481"/>
      <c r="HN7" s="481"/>
      <c r="HO7" s="481"/>
      <c r="HP7" s="481"/>
      <c r="HQ7" s="481"/>
      <c r="HR7" s="481"/>
      <c r="HS7" s="481"/>
      <c r="HT7" s="481"/>
      <c r="HU7" s="481"/>
      <c r="HV7" s="481"/>
      <c r="HW7" s="481"/>
      <c r="HX7" s="481"/>
      <c r="HY7" s="481"/>
      <c r="HZ7" s="481"/>
      <c r="IA7" s="481"/>
      <c r="IB7" s="481"/>
      <c r="IC7" s="481"/>
      <c r="ID7" s="481"/>
      <c r="IE7" s="481"/>
      <c r="IF7" s="481"/>
      <c r="IG7" s="481"/>
      <c r="IH7" s="481"/>
      <c r="II7" s="481"/>
      <c r="IJ7" s="481"/>
      <c r="IK7" s="481"/>
      <c r="IL7" s="481"/>
      <c r="IM7" s="481"/>
      <c r="IN7" s="481"/>
      <c r="IO7" s="481"/>
      <c r="IP7" s="481"/>
      <c r="IQ7" s="481"/>
      <c r="IR7" s="481"/>
      <c r="IS7" s="481"/>
      <c r="IT7" s="481"/>
      <c r="IU7" s="481"/>
      <c r="IV7" s="481"/>
    </row>
    <row r="8" spans="1:256">
      <c r="A8" s="663"/>
      <c r="B8" s="493" t="s">
        <v>887</v>
      </c>
      <c r="C8" s="500"/>
      <c r="D8" s="500"/>
      <c r="E8" s="495">
        <f t="shared" si="1"/>
        <v>0</v>
      </c>
      <c r="F8" s="501"/>
      <c r="G8" s="502"/>
      <c r="H8" s="502"/>
      <c r="I8" s="502"/>
      <c r="J8" s="502"/>
      <c r="K8" s="502"/>
      <c r="L8" s="502"/>
      <c r="M8" s="502"/>
      <c r="N8" s="502"/>
      <c r="O8" s="502"/>
      <c r="P8" s="502"/>
      <c r="Q8" s="503"/>
      <c r="R8" s="504" t="str">
        <f t="shared" si="3"/>
        <v>-</v>
      </c>
      <c r="S8" s="505" t="str">
        <f t="shared" si="2"/>
        <v>-</v>
      </c>
      <c r="T8" s="481"/>
      <c r="U8" s="481"/>
      <c r="V8" s="481"/>
      <c r="W8" s="481"/>
      <c r="X8" s="481"/>
      <c r="Y8" s="481"/>
      <c r="Z8" s="481"/>
      <c r="AA8" s="481"/>
      <c r="AB8" s="481"/>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481"/>
      <c r="BX8" s="481"/>
      <c r="BY8" s="481"/>
      <c r="BZ8" s="481"/>
      <c r="CA8" s="481"/>
      <c r="CB8" s="481"/>
      <c r="CC8" s="481"/>
      <c r="CD8" s="481"/>
      <c r="CE8" s="481"/>
      <c r="CF8" s="481"/>
      <c r="CG8" s="481"/>
      <c r="CH8" s="481"/>
      <c r="CI8" s="481"/>
      <c r="CJ8" s="481"/>
      <c r="CK8" s="481"/>
      <c r="CL8" s="481"/>
      <c r="CM8" s="481"/>
      <c r="CN8" s="481"/>
      <c r="CO8" s="481"/>
      <c r="CP8" s="481"/>
      <c r="CQ8" s="481"/>
      <c r="CR8" s="481"/>
      <c r="CS8" s="481"/>
      <c r="CT8" s="481"/>
      <c r="CU8" s="481"/>
      <c r="CV8" s="481"/>
      <c r="CW8" s="481"/>
      <c r="CX8" s="481"/>
      <c r="CY8" s="481"/>
      <c r="CZ8" s="481"/>
      <c r="DA8" s="481"/>
      <c r="DB8" s="481"/>
      <c r="DC8" s="481"/>
      <c r="DD8" s="481"/>
      <c r="DE8" s="481"/>
      <c r="DF8" s="481"/>
      <c r="DG8" s="481"/>
      <c r="DH8" s="481"/>
      <c r="DI8" s="481"/>
      <c r="DJ8" s="481"/>
      <c r="DK8" s="481"/>
      <c r="DL8" s="481"/>
      <c r="DM8" s="481"/>
      <c r="DN8" s="481"/>
      <c r="DO8" s="481"/>
      <c r="DP8" s="481"/>
      <c r="DQ8" s="481"/>
      <c r="DR8" s="481"/>
      <c r="DS8" s="481"/>
      <c r="DT8" s="481"/>
      <c r="DU8" s="481"/>
      <c r="DV8" s="481"/>
      <c r="DW8" s="481"/>
      <c r="DX8" s="481"/>
      <c r="DY8" s="481"/>
      <c r="DZ8" s="481"/>
      <c r="EA8" s="481"/>
      <c r="EB8" s="481"/>
      <c r="EC8" s="481"/>
      <c r="ED8" s="481"/>
      <c r="EE8" s="481"/>
      <c r="EF8" s="481"/>
      <c r="EG8" s="481"/>
      <c r="EH8" s="481"/>
      <c r="EI8" s="481"/>
      <c r="EJ8" s="481"/>
      <c r="EK8" s="481"/>
      <c r="EL8" s="481"/>
      <c r="EM8" s="481"/>
      <c r="EN8" s="481"/>
      <c r="EO8" s="481"/>
      <c r="EP8" s="481"/>
      <c r="EQ8" s="481"/>
      <c r="ER8" s="481"/>
      <c r="ES8" s="481"/>
      <c r="ET8" s="481"/>
      <c r="EU8" s="481"/>
      <c r="EV8" s="481"/>
      <c r="EW8" s="481"/>
      <c r="EX8" s="481"/>
      <c r="EY8" s="481"/>
      <c r="EZ8" s="481"/>
      <c r="FA8" s="481"/>
      <c r="FB8" s="481"/>
      <c r="FC8" s="481"/>
      <c r="FD8" s="481"/>
      <c r="FE8" s="481"/>
      <c r="FF8" s="481"/>
      <c r="FG8" s="481"/>
      <c r="FH8" s="481"/>
      <c r="FI8" s="481"/>
      <c r="FJ8" s="481"/>
      <c r="FK8" s="481"/>
      <c r="FL8" s="481"/>
      <c r="FM8" s="481"/>
      <c r="FN8" s="481"/>
      <c r="FO8" s="481"/>
      <c r="FP8" s="481"/>
      <c r="FQ8" s="481"/>
      <c r="FR8" s="481"/>
      <c r="FS8" s="481"/>
      <c r="FT8" s="481"/>
      <c r="FU8" s="481"/>
      <c r="FV8" s="481"/>
      <c r="FW8" s="481"/>
      <c r="FX8" s="481"/>
      <c r="FY8" s="481"/>
      <c r="FZ8" s="481"/>
      <c r="GA8" s="481"/>
      <c r="GB8" s="481"/>
      <c r="GC8" s="481"/>
      <c r="GD8" s="481"/>
      <c r="GE8" s="481"/>
      <c r="GF8" s="481"/>
      <c r="GG8" s="481"/>
      <c r="GH8" s="481"/>
      <c r="GI8" s="481"/>
      <c r="GJ8" s="481"/>
      <c r="GK8" s="481"/>
      <c r="GL8" s="481"/>
      <c r="GM8" s="481"/>
      <c r="GN8" s="481"/>
      <c r="GO8" s="481"/>
      <c r="GP8" s="481"/>
      <c r="GQ8" s="481"/>
      <c r="GR8" s="481"/>
      <c r="GS8" s="481"/>
      <c r="GT8" s="481"/>
      <c r="GU8" s="481"/>
      <c r="GV8" s="481"/>
      <c r="GW8" s="481"/>
      <c r="GX8" s="481"/>
      <c r="GY8" s="481"/>
      <c r="GZ8" s="481"/>
      <c r="HA8" s="481"/>
      <c r="HB8" s="481"/>
      <c r="HC8" s="481"/>
      <c r="HD8" s="481"/>
      <c r="HE8" s="481"/>
      <c r="HF8" s="481"/>
      <c r="HG8" s="481"/>
      <c r="HH8" s="481"/>
      <c r="HI8" s="481"/>
      <c r="HJ8" s="481"/>
      <c r="HK8" s="481"/>
      <c r="HL8" s="481"/>
      <c r="HM8" s="481"/>
      <c r="HN8" s="481"/>
      <c r="HO8" s="481"/>
      <c r="HP8" s="481"/>
      <c r="HQ8" s="481"/>
      <c r="HR8" s="481"/>
      <c r="HS8" s="481"/>
      <c r="HT8" s="481"/>
      <c r="HU8" s="481"/>
      <c r="HV8" s="481"/>
      <c r="HW8" s="481"/>
      <c r="HX8" s="481"/>
      <c r="HY8" s="481"/>
      <c r="HZ8" s="481"/>
      <c r="IA8" s="481"/>
      <c r="IB8" s="481"/>
      <c r="IC8" s="481"/>
      <c r="ID8" s="481"/>
      <c r="IE8" s="481"/>
      <c r="IF8" s="481"/>
      <c r="IG8" s="481"/>
      <c r="IH8" s="481"/>
      <c r="II8" s="481"/>
      <c r="IJ8" s="481"/>
      <c r="IK8" s="481"/>
      <c r="IL8" s="481"/>
      <c r="IM8" s="481"/>
      <c r="IN8" s="481"/>
      <c r="IO8" s="481"/>
      <c r="IP8" s="481"/>
      <c r="IQ8" s="481"/>
      <c r="IR8" s="481"/>
      <c r="IS8" s="481"/>
      <c r="IT8" s="481"/>
      <c r="IU8" s="481"/>
      <c r="IV8" s="481"/>
    </row>
    <row r="9" spans="1:256">
      <c r="A9" s="664"/>
      <c r="B9" s="506" t="s">
        <v>910</v>
      </c>
      <c r="C9" s="494">
        <f>[14]签约回款及交付明细表!$AQ$37</f>
        <v>23769.74</v>
      </c>
      <c r="D9" s="494">
        <f>SUM([14]签约回款及交付明细表!$AE$37:$AL$37)</f>
        <v>11030.980000000001</v>
      </c>
      <c r="E9" s="495">
        <f t="shared" si="1"/>
        <v>0</v>
      </c>
      <c r="F9" s="508"/>
      <c r="G9" s="509"/>
      <c r="H9" s="509"/>
      <c r="I9" s="509"/>
      <c r="J9" s="509"/>
      <c r="K9" s="509"/>
      <c r="L9" s="509"/>
      <c r="M9" s="509"/>
      <c r="N9" s="509"/>
      <c r="O9" s="509"/>
      <c r="P9" s="509"/>
      <c r="Q9" s="510"/>
      <c r="R9" s="511">
        <f t="shared" si="3"/>
        <v>0</v>
      </c>
      <c r="S9" s="512">
        <f t="shared" si="2"/>
        <v>0</v>
      </c>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1"/>
      <c r="AY9" s="481"/>
      <c r="AZ9" s="481"/>
      <c r="BA9" s="481"/>
      <c r="BB9" s="481"/>
      <c r="BC9" s="481"/>
      <c r="BD9" s="481"/>
      <c r="BE9" s="481"/>
      <c r="BF9" s="481"/>
      <c r="BG9" s="481"/>
      <c r="BH9" s="481"/>
      <c r="BI9" s="481"/>
      <c r="BJ9" s="481"/>
      <c r="BK9" s="481"/>
      <c r="BL9" s="481"/>
      <c r="BM9" s="481"/>
      <c r="BN9" s="481"/>
      <c r="BO9" s="481"/>
      <c r="BP9" s="481"/>
      <c r="BQ9" s="481"/>
      <c r="BR9" s="481"/>
      <c r="BS9" s="481"/>
      <c r="BT9" s="481"/>
      <c r="BU9" s="481"/>
      <c r="BV9" s="481"/>
      <c r="BW9" s="481"/>
      <c r="BX9" s="481"/>
      <c r="BY9" s="481"/>
      <c r="BZ9" s="481"/>
      <c r="CA9" s="481"/>
      <c r="CB9" s="481"/>
      <c r="CC9" s="481"/>
      <c r="CD9" s="481"/>
      <c r="CE9" s="481"/>
      <c r="CF9" s="481"/>
      <c r="CG9" s="481"/>
      <c r="CH9" s="481"/>
      <c r="CI9" s="481"/>
      <c r="CJ9" s="481"/>
      <c r="CK9" s="481"/>
      <c r="CL9" s="481"/>
      <c r="CM9" s="481"/>
      <c r="CN9" s="481"/>
      <c r="CO9" s="481"/>
      <c r="CP9" s="481"/>
      <c r="CQ9" s="481"/>
      <c r="CR9" s="481"/>
      <c r="CS9" s="481"/>
      <c r="CT9" s="481"/>
      <c r="CU9" s="481"/>
      <c r="CV9" s="481"/>
      <c r="CW9" s="481"/>
      <c r="CX9" s="481"/>
      <c r="CY9" s="481"/>
      <c r="CZ9" s="481"/>
      <c r="DA9" s="481"/>
      <c r="DB9" s="481"/>
      <c r="DC9" s="481"/>
      <c r="DD9" s="481"/>
      <c r="DE9" s="481"/>
      <c r="DF9" s="481"/>
      <c r="DG9" s="481"/>
      <c r="DH9" s="481"/>
      <c r="DI9" s="481"/>
      <c r="DJ9" s="481"/>
      <c r="DK9" s="481"/>
      <c r="DL9" s="481"/>
      <c r="DM9" s="481"/>
      <c r="DN9" s="481"/>
      <c r="DO9" s="481"/>
      <c r="DP9" s="481"/>
      <c r="DQ9" s="481"/>
      <c r="DR9" s="481"/>
      <c r="DS9" s="481"/>
      <c r="DT9" s="481"/>
      <c r="DU9" s="481"/>
      <c r="DV9" s="481"/>
      <c r="DW9" s="481"/>
      <c r="DX9" s="481"/>
      <c r="DY9" s="481"/>
      <c r="DZ9" s="481"/>
      <c r="EA9" s="481"/>
      <c r="EB9" s="481"/>
      <c r="EC9" s="481"/>
      <c r="ED9" s="481"/>
      <c r="EE9" s="481"/>
      <c r="EF9" s="481"/>
      <c r="EG9" s="481"/>
      <c r="EH9" s="481"/>
      <c r="EI9" s="481"/>
      <c r="EJ9" s="481"/>
      <c r="EK9" s="481"/>
      <c r="EL9" s="481"/>
      <c r="EM9" s="481"/>
      <c r="EN9" s="481"/>
      <c r="EO9" s="481"/>
      <c r="EP9" s="481"/>
      <c r="EQ9" s="481"/>
      <c r="ER9" s="481"/>
      <c r="ES9" s="481"/>
      <c r="ET9" s="481"/>
      <c r="EU9" s="481"/>
      <c r="EV9" s="481"/>
      <c r="EW9" s="481"/>
      <c r="EX9" s="481"/>
      <c r="EY9" s="481"/>
      <c r="EZ9" s="481"/>
      <c r="FA9" s="481"/>
      <c r="FB9" s="481"/>
      <c r="FC9" s="481"/>
      <c r="FD9" s="481"/>
      <c r="FE9" s="481"/>
      <c r="FF9" s="481"/>
      <c r="FG9" s="481"/>
      <c r="FH9" s="481"/>
      <c r="FI9" s="481"/>
      <c r="FJ9" s="481"/>
      <c r="FK9" s="481"/>
      <c r="FL9" s="481"/>
      <c r="FM9" s="481"/>
      <c r="FN9" s="481"/>
      <c r="FO9" s="481"/>
      <c r="FP9" s="481"/>
      <c r="FQ9" s="481"/>
      <c r="FR9" s="481"/>
      <c r="FS9" s="481"/>
      <c r="FT9" s="481"/>
      <c r="FU9" s="481"/>
      <c r="FV9" s="481"/>
      <c r="FW9" s="481"/>
      <c r="FX9" s="481"/>
      <c r="FY9" s="481"/>
      <c r="FZ9" s="481"/>
      <c r="GA9" s="481"/>
      <c r="GB9" s="481"/>
      <c r="GC9" s="481"/>
      <c r="GD9" s="481"/>
      <c r="GE9" s="481"/>
      <c r="GF9" s="481"/>
      <c r="GG9" s="481"/>
      <c r="GH9" s="481"/>
      <c r="GI9" s="481"/>
      <c r="GJ9" s="481"/>
      <c r="GK9" s="481"/>
      <c r="GL9" s="481"/>
      <c r="GM9" s="481"/>
      <c r="GN9" s="481"/>
      <c r="GO9" s="481"/>
      <c r="GP9" s="481"/>
      <c r="GQ9" s="481"/>
      <c r="GR9" s="481"/>
      <c r="GS9" s="481"/>
      <c r="GT9" s="481"/>
      <c r="GU9" s="481"/>
      <c r="GV9" s="481"/>
      <c r="GW9" s="481"/>
      <c r="GX9" s="481"/>
      <c r="GY9" s="481"/>
      <c r="GZ9" s="481"/>
      <c r="HA9" s="481"/>
      <c r="HB9" s="481"/>
      <c r="HC9" s="481"/>
      <c r="HD9" s="481"/>
      <c r="HE9" s="481"/>
      <c r="HF9" s="481"/>
      <c r="HG9" s="481"/>
      <c r="HH9" s="481"/>
      <c r="HI9" s="481"/>
      <c r="HJ9" s="481"/>
      <c r="HK9" s="481"/>
      <c r="HL9" s="481"/>
      <c r="HM9" s="481"/>
      <c r="HN9" s="481"/>
      <c r="HO9" s="481"/>
      <c r="HP9" s="481"/>
      <c r="HQ9" s="481"/>
      <c r="HR9" s="481"/>
      <c r="HS9" s="481"/>
      <c r="HT9" s="481"/>
      <c r="HU9" s="481"/>
      <c r="HV9" s="481"/>
      <c r="HW9" s="481"/>
      <c r="HX9" s="481"/>
      <c r="HY9" s="481"/>
      <c r="HZ9" s="481"/>
      <c r="IA9" s="481"/>
      <c r="IB9" s="481"/>
      <c r="IC9" s="481"/>
      <c r="ID9" s="481"/>
      <c r="IE9" s="481"/>
      <c r="IF9" s="481"/>
      <c r="IG9" s="481"/>
      <c r="IH9" s="481"/>
      <c r="II9" s="481"/>
      <c r="IJ9" s="481"/>
      <c r="IK9" s="481"/>
      <c r="IL9" s="481"/>
      <c r="IM9" s="481"/>
      <c r="IN9" s="481"/>
      <c r="IO9" s="481"/>
      <c r="IP9" s="481"/>
      <c r="IQ9" s="481"/>
      <c r="IR9" s="481"/>
      <c r="IS9" s="481"/>
      <c r="IT9" s="481"/>
      <c r="IU9" s="481"/>
      <c r="IV9" s="481"/>
    </row>
    <row r="10" spans="1:256">
      <c r="A10" s="665" t="s">
        <v>911</v>
      </c>
      <c r="B10" s="492" t="s">
        <v>886</v>
      </c>
      <c r="C10" s="482">
        <f t="shared" ref="C10:Q10" si="4">SUM(C11:C15)</f>
        <v>60051.269800000002</v>
      </c>
      <c r="D10" s="482">
        <f t="shared" si="4"/>
        <v>24501.661</v>
      </c>
      <c r="E10" s="482">
        <f t="shared" si="4"/>
        <v>0</v>
      </c>
      <c r="F10" s="482">
        <f t="shared" si="4"/>
        <v>0</v>
      </c>
      <c r="G10" s="482">
        <f t="shared" si="4"/>
        <v>0</v>
      </c>
      <c r="H10" s="482">
        <f t="shared" si="4"/>
        <v>0</v>
      </c>
      <c r="I10" s="482">
        <f t="shared" si="4"/>
        <v>0</v>
      </c>
      <c r="J10" s="482">
        <f t="shared" si="4"/>
        <v>0</v>
      </c>
      <c r="K10" s="482">
        <f t="shared" si="4"/>
        <v>0</v>
      </c>
      <c r="L10" s="482">
        <f t="shared" si="4"/>
        <v>0</v>
      </c>
      <c r="M10" s="482">
        <f t="shared" si="4"/>
        <v>0</v>
      </c>
      <c r="N10" s="482">
        <f t="shared" si="4"/>
        <v>0</v>
      </c>
      <c r="O10" s="482">
        <f t="shared" si="4"/>
        <v>0</v>
      </c>
      <c r="P10" s="482">
        <f t="shared" si="4"/>
        <v>0</v>
      </c>
      <c r="Q10" s="483">
        <f t="shared" si="4"/>
        <v>0</v>
      </c>
      <c r="R10" s="482">
        <f t="shared" si="3"/>
        <v>0</v>
      </c>
      <c r="S10" s="484">
        <f t="shared" si="2"/>
        <v>0</v>
      </c>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481"/>
      <c r="DV10" s="481"/>
      <c r="DW10" s="481"/>
      <c r="DX10" s="481"/>
      <c r="DY10" s="481"/>
      <c r="DZ10" s="481"/>
      <c r="EA10" s="481"/>
      <c r="EB10" s="481"/>
      <c r="EC10" s="481"/>
      <c r="ED10" s="481"/>
      <c r="EE10" s="481"/>
      <c r="EF10" s="481"/>
      <c r="EG10" s="481"/>
      <c r="EH10" s="481"/>
      <c r="EI10" s="481"/>
      <c r="EJ10" s="481"/>
      <c r="EK10" s="481"/>
      <c r="EL10" s="481"/>
      <c r="EM10" s="481"/>
      <c r="EN10" s="481"/>
      <c r="EO10" s="481"/>
      <c r="EP10" s="481"/>
      <c r="EQ10" s="481"/>
      <c r="ER10" s="481"/>
      <c r="ES10" s="481"/>
      <c r="ET10" s="481"/>
      <c r="EU10" s="481"/>
      <c r="EV10" s="481"/>
      <c r="EW10" s="481"/>
      <c r="EX10" s="481"/>
      <c r="EY10" s="481"/>
      <c r="EZ10" s="481"/>
      <c r="FA10" s="481"/>
      <c r="FB10" s="481"/>
      <c r="FC10" s="481"/>
      <c r="FD10" s="481"/>
      <c r="FE10" s="481"/>
      <c r="FF10" s="481"/>
      <c r="FG10" s="481"/>
      <c r="FH10" s="481"/>
      <c r="FI10" s="481"/>
      <c r="FJ10" s="481"/>
      <c r="FK10" s="481"/>
      <c r="FL10" s="481"/>
      <c r="FM10" s="481"/>
      <c r="FN10" s="481"/>
      <c r="FO10" s="481"/>
      <c r="FP10" s="481"/>
      <c r="FQ10" s="481"/>
      <c r="FR10" s="481"/>
      <c r="FS10" s="481"/>
      <c r="FT10" s="481"/>
      <c r="FU10" s="481"/>
      <c r="FV10" s="481"/>
      <c r="FW10" s="481"/>
      <c r="FX10" s="481"/>
      <c r="FY10" s="481"/>
      <c r="FZ10" s="481"/>
      <c r="GA10" s="481"/>
      <c r="GB10" s="481"/>
      <c r="GC10" s="481"/>
      <c r="GD10" s="481"/>
      <c r="GE10" s="481"/>
      <c r="GF10" s="481"/>
      <c r="GG10" s="481"/>
      <c r="GH10" s="481"/>
      <c r="GI10" s="481"/>
      <c r="GJ10" s="481"/>
      <c r="GK10" s="481"/>
      <c r="GL10" s="481"/>
      <c r="GM10" s="481"/>
      <c r="GN10" s="481"/>
      <c r="GO10" s="481"/>
      <c r="GP10" s="481"/>
      <c r="GQ10" s="481"/>
      <c r="GR10" s="481"/>
      <c r="GS10" s="481"/>
      <c r="GT10" s="481"/>
      <c r="GU10" s="481"/>
      <c r="GV10" s="481"/>
      <c r="GW10" s="481"/>
      <c r="GX10" s="481"/>
      <c r="GY10" s="481"/>
      <c r="GZ10" s="481"/>
      <c r="HA10" s="481"/>
      <c r="HB10" s="481"/>
      <c r="HC10" s="481"/>
      <c r="HD10" s="481"/>
      <c r="HE10" s="481"/>
      <c r="HF10" s="481"/>
      <c r="HG10" s="481"/>
      <c r="HH10" s="481"/>
      <c r="HI10" s="481"/>
      <c r="HJ10" s="481"/>
      <c r="HK10" s="481"/>
      <c r="HL10" s="481"/>
      <c r="HM10" s="481"/>
      <c r="HN10" s="481"/>
      <c r="HO10" s="481"/>
      <c r="HP10" s="481"/>
      <c r="HQ10" s="481"/>
      <c r="HR10" s="481"/>
      <c r="HS10" s="481"/>
      <c r="HT10" s="481"/>
      <c r="HU10" s="481"/>
      <c r="HV10" s="481"/>
      <c r="HW10" s="481"/>
      <c r="HX10" s="481"/>
      <c r="HY10" s="481"/>
      <c r="HZ10" s="481"/>
      <c r="IA10" s="481"/>
      <c r="IB10" s="481"/>
      <c r="IC10" s="481"/>
      <c r="ID10" s="481"/>
      <c r="IE10" s="481"/>
      <c r="IF10" s="481"/>
      <c r="IG10" s="481"/>
      <c r="IH10" s="481"/>
      <c r="II10" s="481"/>
      <c r="IJ10" s="481"/>
      <c r="IK10" s="481"/>
      <c r="IL10" s="481"/>
      <c r="IM10" s="481"/>
      <c r="IN10" s="481"/>
      <c r="IO10" s="481"/>
      <c r="IP10" s="481"/>
      <c r="IQ10" s="481"/>
      <c r="IR10" s="481"/>
      <c r="IS10" s="481"/>
      <c r="IT10" s="481"/>
      <c r="IU10" s="481"/>
      <c r="IV10" s="481"/>
    </row>
    <row r="11" spans="1:256">
      <c r="A11" s="663"/>
      <c r="B11" s="493" t="s">
        <v>907</v>
      </c>
      <c r="C11" s="494">
        <v>0</v>
      </c>
      <c r="D11" s="494"/>
      <c r="E11" s="495">
        <f t="shared" ref="E11:E15" si="5">SUM(F11:Q11)</f>
        <v>0</v>
      </c>
      <c r="F11" s="496"/>
      <c r="G11" s="497"/>
      <c r="H11" s="497"/>
      <c r="I11" s="497"/>
      <c r="J11" s="497"/>
      <c r="K11" s="497"/>
      <c r="L11" s="497"/>
      <c r="M11" s="497"/>
      <c r="N11" s="497"/>
      <c r="O11" s="497"/>
      <c r="P11" s="497"/>
      <c r="Q11" s="498"/>
      <c r="R11" s="495" t="str">
        <f t="shared" si="3"/>
        <v>-</v>
      </c>
      <c r="S11" s="499" t="str">
        <f t="shared" si="2"/>
        <v>-</v>
      </c>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1"/>
      <c r="CL11" s="481"/>
      <c r="CM11" s="481"/>
      <c r="CN11" s="481"/>
      <c r="CO11" s="481"/>
      <c r="CP11" s="481"/>
      <c r="CQ11" s="481"/>
      <c r="CR11" s="481"/>
      <c r="CS11" s="481"/>
      <c r="CT11" s="481"/>
      <c r="CU11" s="481"/>
      <c r="CV11" s="481"/>
      <c r="CW11" s="481"/>
      <c r="CX11" s="481"/>
      <c r="CY11" s="481"/>
      <c r="CZ11" s="481"/>
      <c r="DA11" s="481"/>
      <c r="DB11" s="481"/>
      <c r="DC11" s="481"/>
      <c r="DD11" s="481"/>
      <c r="DE11" s="481"/>
      <c r="DF11" s="481"/>
      <c r="DG11" s="481"/>
      <c r="DH11" s="481"/>
      <c r="DI11" s="481"/>
      <c r="DJ11" s="481"/>
      <c r="DK11" s="481"/>
      <c r="DL11" s="481"/>
      <c r="DM11" s="481"/>
      <c r="DN11" s="481"/>
      <c r="DO11" s="481"/>
      <c r="DP11" s="481"/>
      <c r="DQ11" s="481"/>
      <c r="DR11" s="481"/>
      <c r="DS11" s="481"/>
      <c r="DT11" s="481"/>
      <c r="DU11" s="481"/>
      <c r="DV11" s="481"/>
      <c r="DW11" s="481"/>
      <c r="DX11" s="481"/>
      <c r="DY11" s="481"/>
      <c r="DZ11" s="481"/>
      <c r="EA11" s="481"/>
      <c r="EB11" s="481"/>
      <c r="EC11" s="481"/>
      <c r="ED11" s="481"/>
      <c r="EE11" s="481"/>
      <c r="EF11" s="481"/>
      <c r="EG11" s="481"/>
      <c r="EH11" s="481"/>
      <c r="EI11" s="481"/>
      <c r="EJ11" s="481"/>
      <c r="EK11" s="481"/>
      <c r="EL11" s="481"/>
      <c r="EM11" s="481"/>
      <c r="EN11" s="481"/>
      <c r="EO11" s="481"/>
      <c r="EP11" s="481"/>
      <c r="EQ11" s="481"/>
      <c r="ER11" s="481"/>
      <c r="ES11" s="481"/>
      <c r="ET11" s="481"/>
      <c r="EU11" s="481"/>
      <c r="EV11" s="481"/>
      <c r="EW11" s="481"/>
      <c r="EX11" s="481"/>
      <c r="EY11" s="481"/>
      <c r="EZ11" s="481"/>
      <c r="FA11" s="481"/>
      <c r="FB11" s="481"/>
      <c r="FC11" s="481"/>
      <c r="FD11" s="481"/>
      <c r="FE11" s="481"/>
      <c r="FF11" s="481"/>
      <c r="FG11" s="481"/>
      <c r="FH11" s="481"/>
      <c r="FI11" s="481"/>
      <c r="FJ11" s="481"/>
      <c r="FK11" s="481"/>
      <c r="FL11" s="481"/>
      <c r="FM11" s="481"/>
      <c r="FN11" s="481"/>
      <c r="FO11" s="481"/>
      <c r="FP11" s="481"/>
      <c r="FQ11" s="481"/>
      <c r="FR11" s="481"/>
      <c r="FS11" s="481"/>
      <c r="FT11" s="481"/>
      <c r="FU11" s="481"/>
      <c r="FV11" s="481"/>
      <c r="FW11" s="481"/>
      <c r="FX11" s="481"/>
      <c r="FY11" s="481"/>
      <c r="FZ11" s="481"/>
      <c r="GA11" s="481"/>
      <c r="GB11" s="481"/>
      <c r="GC11" s="481"/>
      <c r="GD11" s="481"/>
      <c r="GE11" s="481"/>
      <c r="GF11" s="481"/>
      <c r="GG11" s="481"/>
      <c r="GH11" s="481"/>
      <c r="GI11" s="481"/>
      <c r="GJ11" s="481"/>
      <c r="GK11" s="481"/>
      <c r="GL11" s="481"/>
      <c r="GM11" s="481"/>
      <c r="GN11" s="481"/>
      <c r="GO11" s="481"/>
      <c r="GP11" s="481"/>
      <c r="GQ11" s="481"/>
      <c r="GR11" s="481"/>
      <c r="GS11" s="481"/>
      <c r="GT11" s="481"/>
      <c r="GU11" s="481"/>
      <c r="GV11" s="481"/>
      <c r="GW11" s="481"/>
      <c r="GX11" s="481"/>
      <c r="GY11" s="481"/>
      <c r="GZ11" s="481"/>
      <c r="HA11" s="481"/>
      <c r="HB11" s="481"/>
      <c r="HC11" s="481"/>
      <c r="HD11" s="481"/>
      <c r="HE11" s="481"/>
      <c r="HF11" s="481"/>
      <c r="HG11" s="481"/>
      <c r="HH11" s="481"/>
      <c r="HI11" s="481"/>
      <c r="HJ11" s="481"/>
      <c r="HK11" s="481"/>
      <c r="HL11" s="481"/>
      <c r="HM11" s="481"/>
      <c r="HN11" s="481"/>
      <c r="HO11" s="481"/>
      <c r="HP11" s="481"/>
      <c r="HQ11" s="481"/>
      <c r="HR11" s="481"/>
      <c r="HS11" s="481"/>
      <c r="HT11" s="481"/>
      <c r="HU11" s="481"/>
      <c r="HV11" s="481"/>
      <c r="HW11" s="481"/>
      <c r="HX11" s="481"/>
      <c r="HY11" s="481"/>
      <c r="HZ11" s="481"/>
      <c r="IA11" s="481"/>
      <c r="IB11" s="481"/>
      <c r="IC11" s="481"/>
      <c r="ID11" s="481"/>
      <c r="IE11" s="481"/>
      <c r="IF11" s="481"/>
      <c r="IG11" s="481"/>
      <c r="IH11" s="481"/>
      <c r="II11" s="481"/>
      <c r="IJ11" s="481"/>
      <c r="IK11" s="481"/>
      <c r="IL11" s="481"/>
      <c r="IM11" s="481"/>
      <c r="IN11" s="481"/>
      <c r="IO11" s="481"/>
      <c r="IP11" s="481"/>
      <c r="IQ11" s="481"/>
      <c r="IR11" s="481"/>
      <c r="IS11" s="481"/>
      <c r="IT11" s="481"/>
      <c r="IU11" s="481"/>
      <c r="IV11" s="481"/>
    </row>
    <row r="12" spans="1:256">
      <c r="A12" s="663"/>
      <c r="B12" s="493" t="s">
        <v>908</v>
      </c>
      <c r="C12" s="494">
        <f>[14]签约回款及交付明细表!$AQ$59</f>
        <v>14229.0268</v>
      </c>
      <c r="D12" s="494">
        <f>SUM([14]签约回款及交付明细表!$AE$59:$AL$59)</f>
        <v>3520</v>
      </c>
      <c r="E12" s="495">
        <f t="shared" si="5"/>
        <v>0</v>
      </c>
      <c r="F12" s="496"/>
      <c r="G12" s="497"/>
      <c r="H12" s="497"/>
      <c r="I12" s="497"/>
      <c r="J12" s="497"/>
      <c r="K12" s="497"/>
      <c r="L12" s="497"/>
      <c r="M12" s="497"/>
      <c r="N12" s="497"/>
      <c r="O12" s="497"/>
      <c r="P12" s="497"/>
      <c r="Q12" s="498"/>
      <c r="R12" s="495">
        <f t="shared" si="3"/>
        <v>0</v>
      </c>
      <c r="S12" s="499">
        <f t="shared" si="2"/>
        <v>0</v>
      </c>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1"/>
      <c r="EH12" s="481"/>
      <c r="EI12" s="481"/>
      <c r="EJ12" s="481"/>
      <c r="EK12" s="481"/>
      <c r="EL12" s="481"/>
      <c r="EM12" s="481"/>
      <c r="EN12" s="481"/>
      <c r="EO12" s="481"/>
      <c r="EP12" s="481"/>
      <c r="EQ12" s="481"/>
      <c r="ER12" s="481"/>
      <c r="ES12" s="481"/>
      <c r="ET12" s="481"/>
      <c r="EU12" s="481"/>
      <c r="EV12" s="481"/>
      <c r="EW12" s="481"/>
      <c r="EX12" s="481"/>
      <c r="EY12" s="481"/>
      <c r="EZ12" s="481"/>
      <c r="FA12" s="481"/>
      <c r="FB12" s="481"/>
      <c r="FC12" s="481"/>
      <c r="FD12" s="481"/>
      <c r="FE12" s="481"/>
      <c r="FF12" s="481"/>
      <c r="FG12" s="481"/>
      <c r="FH12" s="481"/>
      <c r="FI12" s="481"/>
      <c r="FJ12" s="481"/>
      <c r="FK12" s="481"/>
      <c r="FL12" s="481"/>
      <c r="FM12" s="481"/>
      <c r="FN12" s="481"/>
      <c r="FO12" s="481"/>
      <c r="FP12" s="481"/>
      <c r="FQ12" s="481"/>
      <c r="FR12" s="481"/>
      <c r="FS12" s="481"/>
      <c r="FT12" s="481"/>
      <c r="FU12" s="481"/>
      <c r="FV12" s="481"/>
      <c r="FW12" s="481"/>
      <c r="FX12" s="481"/>
      <c r="FY12" s="481"/>
      <c r="FZ12" s="481"/>
      <c r="GA12" s="481"/>
      <c r="GB12" s="481"/>
      <c r="GC12" s="481"/>
      <c r="GD12" s="481"/>
      <c r="GE12" s="481"/>
      <c r="GF12" s="481"/>
      <c r="GG12" s="481"/>
      <c r="GH12" s="481"/>
      <c r="GI12" s="481"/>
      <c r="GJ12" s="481"/>
      <c r="GK12" s="481"/>
      <c r="GL12" s="481"/>
      <c r="GM12" s="481"/>
      <c r="GN12" s="481"/>
      <c r="GO12" s="481"/>
      <c r="GP12" s="481"/>
      <c r="GQ12" s="481"/>
      <c r="GR12" s="481"/>
      <c r="GS12" s="481"/>
      <c r="GT12" s="481"/>
      <c r="GU12" s="481"/>
      <c r="GV12" s="481"/>
      <c r="GW12" s="481"/>
      <c r="GX12" s="481"/>
      <c r="GY12" s="481"/>
      <c r="GZ12" s="481"/>
      <c r="HA12" s="481"/>
      <c r="HB12" s="481"/>
      <c r="HC12" s="481"/>
      <c r="HD12" s="481"/>
      <c r="HE12" s="481"/>
      <c r="HF12" s="481"/>
      <c r="HG12" s="481"/>
      <c r="HH12" s="481"/>
      <c r="HI12" s="481"/>
      <c r="HJ12" s="481"/>
      <c r="HK12" s="481"/>
      <c r="HL12" s="481"/>
      <c r="HM12" s="481"/>
      <c r="HN12" s="481"/>
      <c r="HO12" s="481"/>
      <c r="HP12" s="481"/>
      <c r="HQ12" s="481"/>
      <c r="HR12" s="481"/>
      <c r="HS12" s="481"/>
      <c r="HT12" s="481"/>
      <c r="HU12" s="481"/>
      <c r="HV12" s="481"/>
      <c r="HW12" s="481"/>
      <c r="HX12" s="481"/>
      <c r="HY12" s="481"/>
      <c r="HZ12" s="481"/>
      <c r="IA12" s="481"/>
      <c r="IB12" s="481"/>
      <c r="IC12" s="481"/>
      <c r="ID12" s="481"/>
      <c r="IE12" s="481"/>
      <c r="IF12" s="481"/>
      <c r="IG12" s="481"/>
      <c r="IH12" s="481"/>
      <c r="II12" s="481"/>
      <c r="IJ12" s="481"/>
      <c r="IK12" s="481"/>
      <c r="IL12" s="481"/>
      <c r="IM12" s="481"/>
      <c r="IN12" s="481"/>
      <c r="IO12" s="481"/>
      <c r="IP12" s="481"/>
      <c r="IQ12" s="481"/>
      <c r="IR12" s="481"/>
      <c r="IS12" s="481"/>
      <c r="IT12" s="481"/>
      <c r="IU12" s="481"/>
      <c r="IV12" s="481"/>
    </row>
    <row r="13" spans="1:256">
      <c r="A13" s="663"/>
      <c r="B13" s="493" t="s">
        <v>909</v>
      </c>
      <c r="C13" s="494">
        <f>[14]签约回款及交付明细表!$AQ$99</f>
        <v>0</v>
      </c>
      <c r="D13" s="494">
        <f>SUM([14]签约回款及交付明细表!$AE$109:$AK$109)</f>
        <v>0</v>
      </c>
      <c r="E13" s="495">
        <f t="shared" si="5"/>
        <v>0</v>
      </c>
      <c r="F13" s="496"/>
      <c r="G13" s="497"/>
      <c r="H13" s="497"/>
      <c r="I13" s="497"/>
      <c r="J13" s="497"/>
      <c r="K13" s="497"/>
      <c r="L13" s="497"/>
      <c r="M13" s="497"/>
      <c r="N13" s="497"/>
      <c r="O13" s="497"/>
      <c r="P13" s="497"/>
      <c r="Q13" s="498"/>
      <c r="R13" s="495" t="str">
        <f t="shared" si="3"/>
        <v>-</v>
      </c>
      <c r="S13" s="499" t="str">
        <f t="shared" si="2"/>
        <v>-</v>
      </c>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1"/>
      <c r="BY13" s="481"/>
      <c r="BZ13" s="481"/>
      <c r="CA13" s="481"/>
      <c r="CB13" s="481"/>
      <c r="CC13" s="481"/>
      <c r="CD13" s="481"/>
      <c r="CE13" s="481"/>
      <c r="CF13" s="481"/>
      <c r="CG13" s="481"/>
      <c r="CH13" s="481"/>
      <c r="CI13" s="481"/>
      <c r="CJ13" s="481"/>
      <c r="CK13" s="481"/>
      <c r="CL13" s="481"/>
      <c r="CM13" s="481"/>
      <c r="CN13" s="481"/>
      <c r="CO13" s="481"/>
      <c r="CP13" s="481"/>
      <c r="CQ13" s="481"/>
      <c r="CR13" s="481"/>
      <c r="CS13" s="481"/>
      <c r="CT13" s="481"/>
      <c r="CU13" s="481"/>
      <c r="CV13" s="481"/>
      <c r="CW13" s="481"/>
      <c r="CX13" s="481"/>
      <c r="CY13" s="481"/>
      <c r="CZ13" s="481"/>
      <c r="DA13" s="481"/>
      <c r="DB13" s="481"/>
      <c r="DC13" s="481"/>
      <c r="DD13" s="481"/>
      <c r="DE13" s="481"/>
      <c r="DF13" s="481"/>
      <c r="DG13" s="481"/>
      <c r="DH13" s="481"/>
      <c r="DI13" s="481"/>
      <c r="DJ13" s="481"/>
      <c r="DK13" s="481"/>
      <c r="DL13" s="481"/>
      <c r="DM13" s="481"/>
      <c r="DN13" s="481"/>
      <c r="DO13" s="481"/>
      <c r="DP13" s="481"/>
      <c r="DQ13" s="481"/>
      <c r="DR13" s="481"/>
      <c r="DS13" s="481"/>
      <c r="DT13" s="481"/>
      <c r="DU13" s="481"/>
      <c r="DV13" s="481"/>
      <c r="DW13" s="481"/>
      <c r="DX13" s="481"/>
      <c r="DY13" s="481"/>
      <c r="DZ13" s="481"/>
      <c r="EA13" s="481"/>
      <c r="EB13" s="481"/>
      <c r="EC13" s="481"/>
      <c r="ED13" s="481"/>
      <c r="EE13" s="481"/>
      <c r="EF13" s="481"/>
      <c r="EG13" s="481"/>
      <c r="EH13" s="481"/>
      <c r="EI13" s="481"/>
      <c r="EJ13" s="481"/>
      <c r="EK13" s="481"/>
      <c r="EL13" s="481"/>
      <c r="EM13" s="481"/>
      <c r="EN13" s="481"/>
      <c r="EO13" s="481"/>
      <c r="EP13" s="481"/>
      <c r="EQ13" s="481"/>
      <c r="ER13" s="481"/>
      <c r="ES13" s="481"/>
      <c r="ET13" s="481"/>
      <c r="EU13" s="481"/>
      <c r="EV13" s="481"/>
      <c r="EW13" s="481"/>
      <c r="EX13" s="481"/>
      <c r="EY13" s="481"/>
      <c r="EZ13" s="481"/>
      <c r="FA13" s="481"/>
      <c r="FB13" s="481"/>
      <c r="FC13" s="481"/>
      <c r="FD13" s="481"/>
      <c r="FE13" s="481"/>
      <c r="FF13" s="481"/>
      <c r="FG13" s="481"/>
      <c r="FH13" s="481"/>
      <c r="FI13" s="481"/>
      <c r="FJ13" s="481"/>
      <c r="FK13" s="481"/>
      <c r="FL13" s="481"/>
      <c r="FM13" s="481"/>
      <c r="FN13" s="481"/>
      <c r="FO13" s="481"/>
      <c r="FP13" s="481"/>
      <c r="FQ13" s="481"/>
      <c r="FR13" s="481"/>
      <c r="FS13" s="481"/>
      <c r="FT13" s="481"/>
      <c r="FU13" s="481"/>
      <c r="FV13" s="481"/>
      <c r="FW13" s="481"/>
      <c r="FX13" s="481"/>
      <c r="FY13" s="481"/>
      <c r="FZ13" s="481"/>
      <c r="GA13" s="481"/>
      <c r="GB13" s="481"/>
      <c r="GC13" s="481"/>
      <c r="GD13" s="481"/>
      <c r="GE13" s="481"/>
      <c r="GF13" s="481"/>
      <c r="GG13" s="481"/>
      <c r="GH13" s="481"/>
      <c r="GI13" s="481"/>
      <c r="GJ13" s="481"/>
      <c r="GK13" s="481"/>
      <c r="GL13" s="481"/>
      <c r="GM13" s="481"/>
      <c r="GN13" s="481"/>
      <c r="GO13" s="481"/>
      <c r="GP13" s="481"/>
      <c r="GQ13" s="481"/>
      <c r="GR13" s="481"/>
      <c r="GS13" s="481"/>
      <c r="GT13" s="481"/>
      <c r="GU13" s="481"/>
      <c r="GV13" s="481"/>
      <c r="GW13" s="481"/>
      <c r="GX13" s="481"/>
      <c r="GY13" s="481"/>
      <c r="GZ13" s="481"/>
      <c r="HA13" s="481"/>
      <c r="HB13" s="481"/>
      <c r="HC13" s="481"/>
      <c r="HD13" s="481"/>
      <c r="HE13" s="481"/>
      <c r="HF13" s="481"/>
      <c r="HG13" s="481"/>
      <c r="HH13" s="481"/>
      <c r="HI13" s="481"/>
      <c r="HJ13" s="481"/>
      <c r="HK13" s="481"/>
      <c r="HL13" s="481"/>
      <c r="HM13" s="481"/>
      <c r="HN13" s="481"/>
      <c r="HO13" s="481"/>
      <c r="HP13" s="481"/>
      <c r="HQ13" s="481"/>
      <c r="HR13" s="481"/>
      <c r="HS13" s="481"/>
      <c r="HT13" s="481"/>
      <c r="HU13" s="481"/>
      <c r="HV13" s="481"/>
      <c r="HW13" s="481"/>
      <c r="HX13" s="481"/>
      <c r="HY13" s="481"/>
      <c r="HZ13" s="481"/>
      <c r="IA13" s="481"/>
      <c r="IB13" s="481"/>
      <c r="IC13" s="481"/>
      <c r="ID13" s="481"/>
      <c r="IE13" s="481"/>
      <c r="IF13" s="481"/>
      <c r="IG13" s="481"/>
      <c r="IH13" s="481"/>
      <c r="II13" s="481"/>
      <c r="IJ13" s="481"/>
      <c r="IK13" s="481"/>
      <c r="IL13" s="481"/>
      <c r="IM13" s="481"/>
      <c r="IN13" s="481"/>
      <c r="IO13" s="481"/>
      <c r="IP13" s="481"/>
      <c r="IQ13" s="481"/>
      <c r="IR13" s="481"/>
      <c r="IS13" s="481"/>
      <c r="IT13" s="481"/>
      <c r="IU13" s="481"/>
      <c r="IV13" s="481"/>
    </row>
    <row r="14" spans="1:256">
      <c r="A14" s="663"/>
      <c r="B14" s="493" t="s">
        <v>887</v>
      </c>
      <c r="C14" s="494"/>
      <c r="D14" s="494"/>
      <c r="E14" s="495">
        <f t="shared" si="5"/>
        <v>0</v>
      </c>
      <c r="F14" s="501"/>
      <c r="G14" s="501"/>
      <c r="H14" s="501"/>
      <c r="I14" s="501"/>
      <c r="J14" s="501"/>
      <c r="K14" s="501"/>
      <c r="L14" s="501"/>
      <c r="M14" s="501"/>
      <c r="N14" s="501"/>
      <c r="O14" s="501"/>
      <c r="P14" s="501"/>
      <c r="Q14" s="513"/>
      <c r="R14" s="504" t="str">
        <f t="shared" si="3"/>
        <v>-</v>
      </c>
      <c r="S14" s="505" t="str">
        <f t="shared" si="2"/>
        <v>-</v>
      </c>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81"/>
      <c r="BW14" s="481"/>
      <c r="BX14" s="481"/>
      <c r="BY14" s="481"/>
      <c r="BZ14" s="481"/>
      <c r="CA14" s="481"/>
      <c r="CB14" s="481"/>
      <c r="CC14" s="481"/>
      <c r="CD14" s="481"/>
      <c r="CE14" s="481"/>
      <c r="CF14" s="481"/>
      <c r="CG14" s="481"/>
      <c r="CH14" s="481"/>
      <c r="CI14" s="481"/>
      <c r="CJ14" s="481"/>
      <c r="CK14" s="481"/>
      <c r="CL14" s="481"/>
      <c r="CM14" s="481"/>
      <c r="CN14" s="481"/>
      <c r="CO14" s="481"/>
      <c r="CP14" s="481"/>
      <c r="CQ14" s="481"/>
      <c r="CR14" s="481"/>
      <c r="CS14" s="481"/>
      <c r="CT14" s="481"/>
      <c r="CU14" s="481"/>
      <c r="CV14" s="481"/>
      <c r="CW14" s="481"/>
      <c r="CX14" s="481"/>
      <c r="CY14" s="481"/>
      <c r="CZ14" s="481"/>
      <c r="DA14" s="481"/>
      <c r="DB14" s="481"/>
      <c r="DC14" s="481"/>
      <c r="DD14" s="481"/>
      <c r="DE14" s="481"/>
      <c r="DF14" s="481"/>
      <c r="DG14" s="481"/>
      <c r="DH14" s="481"/>
      <c r="DI14" s="481"/>
      <c r="DJ14" s="481"/>
      <c r="DK14" s="481"/>
      <c r="DL14" s="481"/>
      <c r="DM14" s="481"/>
      <c r="DN14" s="481"/>
      <c r="DO14" s="481"/>
      <c r="DP14" s="481"/>
      <c r="DQ14" s="481"/>
      <c r="DR14" s="481"/>
      <c r="DS14" s="481"/>
      <c r="DT14" s="481"/>
      <c r="DU14" s="481"/>
      <c r="DV14" s="481"/>
      <c r="DW14" s="481"/>
      <c r="DX14" s="481"/>
      <c r="DY14" s="481"/>
      <c r="DZ14" s="481"/>
      <c r="EA14" s="481"/>
      <c r="EB14" s="481"/>
      <c r="EC14" s="481"/>
      <c r="ED14" s="481"/>
      <c r="EE14" s="481"/>
      <c r="EF14" s="481"/>
      <c r="EG14" s="481"/>
      <c r="EH14" s="481"/>
      <c r="EI14" s="481"/>
      <c r="EJ14" s="481"/>
      <c r="EK14" s="481"/>
      <c r="EL14" s="481"/>
      <c r="EM14" s="481"/>
      <c r="EN14" s="481"/>
      <c r="EO14" s="481"/>
      <c r="EP14" s="481"/>
      <c r="EQ14" s="481"/>
      <c r="ER14" s="481"/>
      <c r="ES14" s="481"/>
      <c r="ET14" s="481"/>
      <c r="EU14" s="481"/>
      <c r="EV14" s="481"/>
      <c r="EW14" s="481"/>
      <c r="EX14" s="481"/>
      <c r="EY14" s="481"/>
      <c r="EZ14" s="481"/>
      <c r="FA14" s="481"/>
      <c r="FB14" s="481"/>
      <c r="FC14" s="481"/>
      <c r="FD14" s="481"/>
      <c r="FE14" s="481"/>
      <c r="FF14" s="481"/>
      <c r="FG14" s="481"/>
      <c r="FH14" s="481"/>
      <c r="FI14" s="481"/>
      <c r="FJ14" s="481"/>
      <c r="FK14" s="481"/>
      <c r="FL14" s="481"/>
      <c r="FM14" s="481"/>
      <c r="FN14" s="481"/>
      <c r="FO14" s="481"/>
      <c r="FP14" s="481"/>
      <c r="FQ14" s="481"/>
      <c r="FR14" s="481"/>
      <c r="FS14" s="481"/>
      <c r="FT14" s="481"/>
      <c r="FU14" s="481"/>
      <c r="FV14" s="481"/>
      <c r="FW14" s="481"/>
      <c r="FX14" s="481"/>
      <c r="FY14" s="481"/>
      <c r="FZ14" s="481"/>
      <c r="GA14" s="481"/>
      <c r="GB14" s="481"/>
      <c r="GC14" s="481"/>
      <c r="GD14" s="481"/>
      <c r="GE14" s="481"/>
      <c r="GF14" s="481"/>
      <c r="GG14" s="481"/>
      <c r="GH14" s="481"/>
      <c r="GI14" s="481"/>
      <c r="GJ14" s="481"/>
      <c r="GK14" s="481"/>
      <c r="GL14" s="481"/>
      <c r="GM14" s="481"/>
      <c r="GN14" s="481"/>
      <c r="GO14" s="481"/>
      <c r="GP14" s="481"/>
      <c r="GQ14" s="481"/>
      <c r="GR14" s="481"/>
      <c r="GS14" s="481"/>
      <c r="GT14" s="481"/>
      <c r="GU14" s="481"/>
      <c r="GV14" s="481"/>
      <c r="GW14" s="481"/>
      <c r="GX14" s="481"/>
      <c r="GY14" s="481"/>
      <c r="GZ14" s="481"/>
      <c r="HA14" s="481"/>
      <c r="HB14" s="481"/>
      <c r="HC14" s="481"/>
      <c r="HD14" s="481"/>
      <c r="HE14" s="481"/>
      <c r="HF14" s="481"/>
      <c r="HG14" s="481"/>
      <c r="HH14" s="481"/>
      <c r="HI14" s="481"/>
      <c r="HJ14" s="481"/>
      <c r="HK14" s="481"/>
      <c r="HL14" s="481"/>
      <c r="HM14" s="481"/>
      <c r="HN14" s="481"/>
      <c r="HO14" s="481"/>
      <c r="HP14" s="481"/>
      <c r="HQ14" s="481"/>
      <c r="HR14" s="481"/>
      <c r="HS14" s="481"/>
      <c r="HT14" s="481"/>
      <c r="HU14" s="481"/>
      <c r="HV14" s="481"/>
      <c r="HW14" s="481"/>
      <c r="HX14" s="481"/>
      <c r="HY14" s="481"/>
      <c r="HZ14" s="481"/>
      <c r="IA14" s="481"/>
      <c r="IB14" s="481"/>
      <c r="IC14" s="481"/>
      <c r="ID14" s="481"/>
      <c r="IE14" s="481"/>
      <c r="IF14" s="481"/>
      <c r="IG14" s="481"/>
      <c r="IH14" s="481"/>
      <c r="II14" s="481"/>
      <c r="IJ14" s="481"/>
      <c r="IK14" s="481"/>
      <c r="IL14" s="481"/>
      <c r="IM14" s="481"/>
      <c r="IN14" s="481"/>
      <c r="IO14" s="481"/>
      <c r="IP14" s="481"/>
      <c r="IQ14" s="481"/>
      <c r="IR14" s="481"/>
      <c r="IS14" s="481"/>
      <c r="IT14" s="481"/>
      <c r="IU14" s="481"/>
      <c r="IV14" s="481"/>
    </row>
    <row r="15" spans="1:256">
      <c r="A15" s="664"/>
      <c r="B15" s="506" t="s">
        <v>910</v>
      </c>
      <c r="C15" s="494">
        <f>[14]签约回款及交付明细表!$AQ$39</f>
        <v>45822.243000000002</v>
      </c>
      <c r="D15" s="507">
        <f>SUM([14]签约回款及交付明细表!$AE$39:$AL$39)</f>
        <v>20981.661</v>
      </c>
      <c r="E15" s="495">
        <f t="shared" si="5"/>
        <v>0</v>
      </c>
      <c r="F15" s="508"/>
      <c r="G15" s="509"/>
      <c r="H15" s="509"/>
      <c r="I15" s="509"/>
      <c r="J15" s="509"/>
      <c r="K15" s="509"/>
      <c r="L15" s="509"/>
      <c r="M15" s="509"/>
      <c r="N15" s="509"/>
      <c r="O15" s="509"/>
      <c r="P15" s="509"/>
      <c r="Q15" s="510"/>
      <c r="R15" s="511">
        <f t="shared" si="3"/>
        <v>0</v>
      </c>
      <c r="S15" s="512">
        <f t="shared" si="2"/>
        <v>0</v>
      </c>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1"/>
      <c r="BY15" s="481"/>
      <c r="BZ15" s="481"/>
      <c r="CA15" s="481"/>
      <c r="CB15" s="481"/>
      <c r="CC15" s="481"/>
      <c r="CD15" s="481"/>
      <c r="CE15" s="481"/>
      <c r="CF15" s="481"/>
      <c r="CG15" s="481"/>
      <c r="CH15" s="481"/>
      <c r="CI15" s="481"/>
      <c r="CJ15" s="481"/>
      <c r="CK15" s="481"/>
      <c r="CL15" s="481"/>
      <c r="CM15" s="481"/>
      <c r="CN15" s="481"/>
      <c r="CO15" s="481"/>
      <c r="CP15" s="481"/>
      <c r="CQ15" s="481"/>
      <c r="CR15" s="481"/>
      <c r="CS15" s="481"/>
      <c r="CT15" s="481"/>
      <c r="CU15" s="481"/>
      <c r="CV15" s="481"/>
      <c r="CW15" s="481"/>
      <c r="CX15" s="481"/>
      <c r="CY15" s="481"/>
      <c r="CZ15" s="481"/>
      <c r="DA15" s="481"/>
      <c r="DB15" s="481"/>
      <c r="DC15" s="481"/>
      <c r="DD15" s="481"/>
      <c r="DE15" s="481"/>
      <c r="DF15" s="481"/>
      <c r="DG15" s="481"/>
      <c r="DH15" s="481"/>
      <c r="DI15" s="481"/>
      <c r="DJ15" s="481"/>
      <c r="DK15" s="481"/>
      <c r="DL15" s="481"/>
      <c r="DM15" s="481"/>
      <c r="DN15" s="481"/>
      <c r="DO15" s="481"/>
      <c r="DP15" s="481"/>
      <c r="DQ15" s="481"/>
      <c r="DR15" s="481"/>
      <c r="DS15" s="481"/>
      <c r="DT15" s="481"/>
      <c r="DU15" s="481"/>
      <c r="DV15" s="481"/>
      <c r="DW15" s="481"/>
      <c r="DX15" s="481"/>
      <c r="DY15" s="481"/>
      <c r="DZ15" s="481"/>
      <c r="EA15" s="481"/>
      <c r="EB15" s="481"/>
      <c r="EC15" s="481"/>
      <c r="ED15" s="481"/>
      <c r="EE15" s="481"/>
      <c r="EF15" s="481"/>
      <c r="EG15" s="481"/>
      <c r="EH15" s="481"/>
      <c r="EI15" s="481"/>
      <c r="EJ15" s="481"/>
      <c r="EK15" s="481"/>
      <c r="EL15" s="481"/>
      <c r="EM15" s="481"/>
      <c r="EN15" s="481"/>
      <c r="EO15" s="481"/>
      <c r="EP15" s="481"/>
      <c r="EQ15" s="481"/>
      <c r="ER15" s="481"/>
      <c r="ES15" s="481"/>
      <c r="ET15" s="481"/>
      <c r="EU15" s="481"/>
      <c r="EV15" s="481"/>
      <c r="EW15" s="481"/>
      <c r="EX15" s="481"/>
      <c r="EY15" s="481"/>
      <c r="EZ15" s="481"/>
      <c r="FA15" s="481"/>
      <c r="FB15" s="481"/>
      <c r="FC15" s="481"/>
      <c r="FD15" s="481"/>
      <c r="FE15" s="481"/>
      <c r="FF15" s="481"/>
      <c r="FG15" s="481"/>
      <c r="FH15" s="481"/>
      <c r="FI15" s="481"/>
      <c r="FJ15" s="481"/>
      <c r="FK15" s="481"/>
      <c r="FL15" s="481"/>
      <c r="FM15" s="481"/>
      <c r="FN15" s="481"/>
      <c r="FO15" s="481"/>
      <c r="FP15" s="481"/>
      <c r="FQ15" s="481"/>
      <c r="FR15" s="481"/>
      <c r="FS15" s="481"/>
      <c r="FT15" s="481"/>
      <c r="FU15" s="481"/>
      <c r="FV15" s="481"/>
      <c r="FW15" s="481"/>
      <c r="FX15" s="481"/>
      <c r="FY15" s="481"/>
      <c r="FZ15" s="481"/>
      <c r="GA15" s="481"/>
      <c r="GB15" s="481"/>
      <c r="GC15" s="481"/>
      <c r="GD15" s="481"/>
      <c r="GE15" s="481"/>
      <c r="GF15" s="481"/>
      <c r="GG15" s="481"/>
      <c r="GH15" s="481"/>
      <c r="GI15" s="481"/>
      <c r="GJ15" s="481"/>
      <c r="GK15" s="481"/>
      <c r="GL15" s="481"/>
      <c r="GM15" s="481"/>
      <c r="GN15" s="481"/>
      <c r="GO15" s="481"/>
      <c r="GP15" s="481"/>
      <c r="GQ15" s="481"/>
      <c r="GR15" s="481"/>
      <c r="GS15" s="481"/>
      <c r="GT15" s="481"/>
      <c r="GU15" s="481"/>
      <c r="GV15" s="481"/>
      <c r="GW15" s="481"/>
      <c r="GX15" s="481"/>
      <c r="GY15" s="481"/>
      <c r="GZ15" s="481"/>
      <c r="HA15" s="481"/>
      <c r="HB15" s="481"/>
      <c r="HC15" s="481"/>
      <c r="HD15" s="481"/>
      <c r="HE15" s="481"/>
      <c r="HF15" s="481"/>
      <c r="HG15" s="481"/>
      <c r="HH15" s="481"/>
      <c r="HI15" s="481"/>
      <c r="HJ15" s="481"/>
      <c r="HK15" s="481"/>
      <c r="HL15" s="481"/>
      <c r="HM15" s="481"/>
      <c r="HN15" s="481"/>
      <c r="HO15" s="481"/>
      <c r="HP15" s="481"/>
      <c r="HQ15" s="481"/>
      <c r="HR15" s="481"/>
      <c r="HS15" s="481"/>
      <c r="HT15" s="481"/>
      <c r="HU15" s="481"/>
      <c r="HV15" s="481"/>
      <c r="HW15" s="481"/>
      <c r="HX15" s="481"/>
      <c r="HY15" s="481"/>
      <c r="HZ15" s="481"/>
      <c r="IA15" s="481"/>
      <c r="IB15" s="481"/>
      <c r="IC15" s="481"/>
      <c r="ID15" s="481"/>
      <c r="IE15" s="481"/>
      <c r="IF15" s="481"/>
      <c r="IG15" s="481"/>
      <c r="IH15" s="481"/>
      <c r="II15" s="481"/>
      <c r="IJ15" s="481"/>
      <c r="IK15" s="481"/>
      <c r="IL15" s="481"/>
      <c r="IM15" s="481"/>
      <c r="IN15" s="481"/>
      <c r="IO15" s="481"/>
      <c r="IP15" s="481"/>
      <c r="IQ15" s="481"/>
      <c r="IR15" s="481"/>
      <c r="IS15" s="481"/>
      <c r="IT15" s="481"/>
      <c r="IU15" s="481"/>
      <c r="IV15" s="481"/>
    </row>
    <row r="16" spans="1:256">
      <c r="A16" s="665" t="s">
        <v>912</v>
      </c>
      <c r="B16" s="492" t="s">
        <v>886</v>
      </c>
      <c r="C16" s="482">
        <f t="shared" ref="C16:Q16" si="6">SUM(C17:C21)</f>
        <v>60966.705739999998</v>
      </c>
      <c r="D16" s="482">
        <f>SUM(D17:D21)</f>
        <v>22120.157149999999</v>
      </c>
      <c r="E16" s="482">
        <f t="shared" si="6"/>
        <v>0</v>
      </c>
      <c r="F16" s="482">
        <f t="shared" si="6"/>
        <v>0</v>
      </c>
      <c r="G16" s="482">
        <f t="shared" si="6"/>
        <v>0</v>
      </c>
      <c r="H16" s="482">
        <f t="shared" si="6"/>
        <v>0</v>
      </c>
      <c r="I16" s="482">
        <f t="shared" si="6"/>
        <v>0</v>
      </c>
      <c r="J16" s="482">
        <f t="shared" si="6"/>
        <v>0</v>
      </c>
      <c r="K16" s="482">
        <f t="shared" si="6"/>
        <v>0</v>
      </c>
      <c r="L16" s="482">
        <f t="shared" si="6"/>
        <v>0</v>
      </c>
      <c r="M16" s="482">
        <f t="shared" si="6"/>
        <v>0</v>
      </c>
      <c r="N16" s="482">
        <f t="shared" si="6"/>
        <v>0</v>
      </c>
      <c r="O16" s="482">
        <f t="shared" si="6"/>
        <v>0</v>
      </c>
      <c r="P16" s="482">
        <f t="shared" si="6"/>
        <v>0</v>
      </c>
      <c r="Q16" s="483">
        <f t="shared" si="6"/>
        <v>0</v>
      </c>
      <c r="R16" s="482">
        <f t="shared" si="3"/>
        <v>0</v>
      </c>
      <c r="S16" s="484">
        <f t="shared" si="2"/>
        <v>0</v>
      </c>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1"/>
      <c r="BJ16" s="481"/>
      <c r="BK16" s="481"/>
      <c r="BL16" s="481"/>
      <c r="BM16" s="481"/>
      <c r="BN16" s="481"/>
      <c r="BO16" s="481"/>
      <c r="BP16" s="481"/>
      <c r="BQ16" s="481"/>
      <c r="BR16" s="481"/>
      <c r="BS16" s="481"/>
      <c r="BT16" s="481"/>
      <c r="BU16" s="481"/>
      <c r="BV16" s="481"/>
      <c r="BW16" s="481"/>
      <c r="BX16" s="481"/>
      <c r="BY16" s="481"/>
      <c r="BZ16" s="481"/>
      <c r="CA16" s="481"/>
      <c r="CB16" s="481"/>
      <c r="CC16" s="481"/>
      <c r="CD16" s="481"/>
      <c r="CE16" s="481"/>
      <c r="CF16" s="481"/>
      <c r="CG16" s="481"/>
      <c r="CH16" s="481"/>
      <c r="CI16" s="481"/>
      <c r="CJ16" s="481"/>
      <c r="CK16" s="481"/>
      <c r="CL16" s="481"/>
      <c r="CM16" s="481"/>
      <c r="CN16" s="481"/>
      <c r="CO16" s="481"/>
      <c r="CP16" s="481"/>
      <c r="CQ16" s="481"/>
      <c r="CR16" s="481"/>
      <c r="CS16" s="481"/>
      <c r="CT16" s="481"/>
      <c r="CU16" s="481"/>
      <c r="CV16" s="481"/>
      <c r="CW16" s="481"/>
      <c r="CX16" s="481"/>
      <c r="CY16" s="481"/>
      <c r="CZ16" s="481"/>
      <c r="DA16" s="481"/>
      <c r="DB16" s="481"/>
      <c r="DC16" s="481"/>
      <c r="DD16" s="481"/>
      <c r="DE16" s="481"/>
      <c r="DF16" s="481"/>
      <c r="DG16" s="481"/>
      <c r="DH16" s="481"/>
      <c r="DI16" s="481"/>
      <c r="DJ16" s="481"/>
      <c r="DK16" s="481"/>
      <c r="DL16" s="481"/>
      <c r="DM16" s="481"/>
      <c r="DN16" s="481"/>
      <c r="DO16" s="481"/>
      <c r="DP16" s="481"/>
      <c r="DQ16" s="481"/>
      <c r="DR16" s="481"/>
      <c r="DS16" s="481"/>
      <c r="DT16" s="481"/>
      <c r="DU16" s="481"/>
      <c r="DV16" s="481"/>
      <c r="DW16" s="481"/>
      <c r="DX16" s="481"/>
      <c r="DY16" s="481"/>
      <c r="DZ16" s="481"/>
      <c r="EA16" s="481"/>
      <c r="EB16" s="481"/>
      <c r="EC16" s="481"/>
      <c r="ED16" s="481"/>
      <c r="EE16" s="481"/>
      <c r="EF16" s="481"/>
      <c r="EG16" s="481"/>
      <c r="EH16" s="481"/>
      <c r="EI16" s="481"/>
      <c r="EJ16" s="481"/>
      <c r="EK16" s="481"/>
      <c r="EL16" s="481"/>
      <c r="EM16" s="481"/>
      <c r="EN16" s="481"/>
      <c r="EO16" s="481"/>
      <c r="EP16" s="481"/>
      <c r="EQ16" s="481"/>
      <c r="ER16" s="481"/>
      <c r="ES16" s="481"/>
      <c r="ET16" s="481"/>
      <c r="EU16" s="481"/>
      <c r="EV16" s="481"/>
      <c r="EW16" s="481"/>
      <c r="EX16" s="481"/>
      <c r="EY16" s="481"/>
      <c r="EZ16" s="481"/>
      <c r="FA16" s="481"/>
      <c r="FB16" s="481"/>
      <c r="FC16" s="481"/>
      <c r="FD16" s="481"/>
      <c r="FE16" s="481"/>
      <c r="FF16" s="481"/>
      <c r="FG16" s="481"/>
      <c r="FH16" s="481"/>
      <c r="FI16" s="481"/>
      <c r="FJ16" s="481"/>
      <c r="FK16" s="481"/>
      <c r="FL16" s="481"/>
      <c r="FM16" s="481"/>
      <c r="FN16" s="481"/>
      <c r="FO16" s="481"/>
      <c r="FP16" s="481"/>
      <c r="FQ16" s="481"/>
      <c r="FR16" s="481"/>
      <c r="FS16" s="481"/>
      <c r="FT16" s="481"/>
      <c r="FU16" s="481"/>
      <c r="FV16" s="481"/>
      <c r="FW16" s="481"/>
      <c r="FX16" s="481"/>
      <c r="FY16" s="481"/>
      <c r="FZ16" s="481"/>
      <c r="GA16" s="481"/>
      <c r="GB16" s="481"/>
      <c r="GC16" s="481"/>
      <c r="GD16" s="481"/>
      <c r="GE16" s="481"/>
      <c r="GF16" s="481"/>
      <c r="GG16" s="481"/>
      <c r="GH16" s="481"/>
      <c r="GI16" s="481"/>
      <c r="GJ16" s="481"/>
      <c r="GK16" s="481"/>
      <c r="GL16" s="481"/>
      <c r="GM16" s="481"/>
      <c r="GN16" s="481"/>
      <c r="GO16" s="481"/>
      <c r="GP16" s="481"/>
      <c r="GQ16" s="481"/>
      <c r="GR16" s="481"/>
      <c r="GS16" s="481"/>
      <c r="GT16" s="481"/>
      <c r="GU16" s="481"/>
      <c r="GV16" s="481"/>
      <c r="GW16" s="481"/>
      <c r="GX16" s="481"/>
      <c r="GY16" s="481"/>
      <c r="GZ16" s="481"/>
      <c r="HA16" s="481"/>
      <c r="HB16" s="481"/>
      <c r="HC16" s="481"/>
      <c r="HD16" s="481"/>
      <c r="HE16" s="481"/>
      <c r="HF16" s="481"/>
      <c r="HG16" s="481"/>
      <c r="HH16" s="481"/>
      <c r="HI16" s="481"/>
      <c r="HJ16" s="481"/>
      <c r="HK16" s="481"/>
      <c r="HL16" s="481"/>
      <c r="HM16" s="481"/>
      <c r="HN16" s="481"/>
      <c r="HO16" s="481"/>
      <c r="HP16" s="481"/>
      <c r="HQ16" s="481"/>
      <c r="HR16" s="481"/>
      <c r="HS16" s="481"/>
      <c r="HT16" s="481"/>
      <c r="HU16" s="481"/>
      <c r="HV16" s="481"/>
      <c r="HW16" s="481"/>
      <c r="HX16" s="481"/>
      <c r="HY16" s="481"/>
      <c r="HZ16" s="481"/>
      <c r="IA16" s="481"/>
      <c r="IB16" s="481"/>
      <c r="IC16" s="481"/>
      <c r="ID16" s="481"/>
      <c r="IE16" s="481"/>
      <c r="IF16" s="481"/>
      <c r="IG16" s="481"/>
      <c r="IH16" s="481"/>
      <c r="II16" s="481"/>
      <c r="IJ16" s="481"/>
      <c r="IK16" s="481"/>
      <c r="IL16" s="481"/>
      <c r="IM16" s="481"/>
      <c r="IN16" s="481"/>
      <c r="IO16" s="481"/>
      <c r="IP16" s="481"/>
      <c r="IQ16" s="481"/>
      <c r="IR16" s="481"/>
      <c r="IS16" s="481"/>
      <c r="IT16" s="481"/>
      <c r="IU16" s="481"/>
      <c r="IV16" s="481"/>
    </row>
    <row r="17" spans="1:256">
      <c r="A17" s="663"/>
      <c r="B17" s="493" t="s">
        <v>907</v>
      </c>
      <c r="C17" s="494">
        <v>0</v>
      </c>
      <c r="D17" s="494"/>
      <c r="E17" s="495">
        <f t="shared" ref="E17:E21" si="7">SUM(F17:Q17)</f>
        <v>0</v>
      </c>
      <c r="F17" s="496"/>
      <c r="G17" s="497"/>
      <c r="H17" s="497"/>
      <c r="I17" s="497"/>
      <c r="J17" s="497"/>
      <c r="K17" s="497"/>
      <c r="L17" s="497"/>
      <c r="M17" s="497"/>
      <c r="N17" s="497"/>
      <c r="O17" s="497"/>
      <c r="P17" s="497"/>
      <c r="Q17" s="498"/>
      <c r="R17" s="495" t="str">
        <f t="shared" si="3"/>
        <v>-</v>
      </c>
      <c r="S17" s="499" t="str">
        <f t="shared" si="2"/>
        <v>-</v>
      </c>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1"/>
      <c r="EH17" s="481"/>
      <c r="EI17" s="481"/>
      <c r="EJ17" s="481"/>
      <c r="EK17" s="481"/>
      <c r="EL17" s="481"/>
      <c r="EM17" s="481"/>
      <c r="EN17" s="481"/>
      <c r="EO17" s="481"/>
      <c r="EP17" s="481"/>
      <c r="EQ17" s="481"/>
      <c r="ER17" s="481"/>
      <c r="ES17" s="481"/>
      <c r="ET17" s="481"/>
      <c r="EU17" s="481"/>
      <c r="EV17" s="481"/>
      <c r="EW17" s="481"/>
      <c r="EX17" s="481"/>
      <c r="EY17" s="481"/>
      <c r="EZ17" s="481"/>
      <c r="FA17" s="481"/>
      <c r="FB17" s="481"/>
      <c r="FC17" s="481"/>
      <c r="FD17" s="481"/>
      <c r="FE17" s="481"/>
      <c r="FF17" s="481"/>
      <c r="FG17" s="481"/>
      <c r="FH17" s="481"/>
      <c r="FI17" s="481"/>
      <c r="FJ17" s="481"/>
      <c r="FK17" s="481"/>
      <c r="FL17" s="481"/>
      <c r="FM17" s="481"/>
      <c r="FN17" s="481"/>
      <c r="FO17" s="481"/>
      <c r="FP17" s="481"/>
      <c r="FQ17" s="481"/>
      <c r="FR17" s="481"/>
      <c r="FS17" s="481"/>
      <c r="FT17" s="481"/>
      <c r="FU17" s="481"/>
      <c r="FV17" s="481"/>
      <c r="FW17" s="481"/>
      <c r="FX17" s="481"/>
      <c r="FY17" s="481"/>
      <c r="FZ17" s="481"/>
      <c r="GA17" s="481"/>
      <c r="GB17" s="481"/>
      <c r="GC17" s="481"/>
      <c r="GD17" s="481"/>
      <c r="GE17" s="481"/>
      <c r="GF17" s="481"/>
      <c r="GG17" s="481"/>
      <c r="GH17" s="481"/>
      <c r="GI17" s="481"/>
      <c r="GJ17" s="481"/>
      <c r="GK17" s="481"/>
      <c r="GL17" s="481"/>
      <c r="GM17" s="481"/>
      <c r="GN17" s="481"/>
      <c r="GO17" s="481"/>
      <c r="GP17" s="481"/>
      <c r="GQ17" s="481"/>
      <c r="GR17" s="481"/>
      <c r="GS17" s="481"/>
      <c r="GT17" s="481"/>
      <c r="GU17" s="481"/>
      <c r="GV17" s="481"/>
      <c r="GW17" s="481"/>
      <c r="GX17" s="481"/>
      <c r="GY17" s="481"/>
      <c r="GZ17" s="481"/>
      <c r="HA17" s="481"/>
      <c r="HB17" s="481"/>
      <c r="HC17" s="481"/>
      <c r="HD17" s="481"/>
      <c r="HE17" s="481"/>
      <c r="HF17" s="481"/>
      <c r="HG17" s="481"/>
      <c r="HH17" s="481"/>
      <c r="HI17" s="481"/>
      <c r="HJ17" s="481"/>
      <c r="HK17" s="481"/>
      <c r="HL17" s="481"/>
      <c r="HM17" s="481"/>
      <c r="HN17" s="481"/>
      <c r="HO17" s="481"/>
      <c r="HP17" s="481"/>
      <c r="HQ17" s="481"/>
      <c r="HR17" s="481"/>
      <c r="HS17" s="481"/>
      <c r="HT17" s="481"/>
      <c r="HU17" s="481"/>
      <c r="HV17" s="481"/>
      <c r="HW17" s="481"/>
      <c r="HX17" s="481"/>
      <c r="HY17" s="481"/>
      <c r="HZ17" s="481"/>
      <c r="IA17" s="481"/>
      <c r="IB17" s="481"/>
      <c r="IC17" s="481"/>
      <c r="ID17" s="481"/>
      <c r="IE17" s="481"/>
      <c r="IF17" s="481"/>
      <c r="IG17" s="481"/>
      <c r="IH17" s="481"/>
      <c r="II17" s="481"/>
      <c r="IJ17" s="481"/>
      <c r="IK17" s="481"/>
      <c r="IL17" s="481"/>
      <c r="IM17" s="481"/>
      <c r="IN17" s="481"/>
      <c r="IO17" s="481"/>
      <c r="IP17" s="481"/>
      <c r="IQ17" s="481"/>
      <c r="IR17" s="481"/>
      <c r="IS17" s="481"/>
      <c r="IT17" s="481"/>
      <c r="IU17" s="481"/>
      <c r="IV17" s="481"/>
    </row>
    <row r="18" spans="1:256">
      <c r="A18" s="663"/>
      <c r="B18" s="493" t="s">
        <v>908</v>
      </c>
      <c r="C18" s="494">
        <f>[14]签约回款及交付明细表!$AQ$61</f>
        <v>16014.148439999999</v>
      </c>
      <c r="D18" s="494">
        <f>SUM([14]签约回款及交付明细表!$AE$61:$AL$61)</f>
        <v>3368.6</v>
      </c>
      <c r="E18" s="495">
        <f t="shared" si="7"/>
        <v>0</v>
      </c>
      <c r="F18" s="496"/>
      <c r="G18" s="497"/>
      <c r="H18" s="497"/>
      <c r="I18" s="497"/>
      <c r="J18" s="497"/>
      <c r="K18" s="497"/>
      <c r="L18" s="497"/>
      <c r="M18" s="497"/>
      <c r="N18" s="497"/>
      <c r="O18" s="497"/>
      <c r="P18" s="497"/>
      <c r="Q18" s="498"/>
      <c r="R18" s="495">
        <f t="shared" si="3"/>
        <v>0</v>
      </c>
      <c r="S18" s="499">
        <f t="shared" si="2"/>
        <v>0</v>
      </c>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81"/>
      <c r="EH18" s="481"/>
      <c r="EI18" s="481"/>
      <c r="EJ18" s="481"/>
      <c r="EK18" s="481"/>
      <c r="EL18" s="481"/>
      <c r="EM18" s="481"/>
      <c r="EN18" s="481"/>
      <c r="EO18" s="481"/>
      <c r="EP18" s="481"/>
      <c r="EQ18" s="481"/>
      <c r="ER18" s="481"/>
      <c r="ES18" s="481"/>
      <c r="ET18" s="481"/>
      <c r="EU18" s="481"/>
      <c r="EV18" s="481"/>
      <c r="EW18" s="481"/>
      <c r="EX18" s="481"/>
      <c r="EY18" s="481"/>
      <c r="EZ18" s="481"/>
      <c r="FA18" s="481"/>
      <c r="FB18" s="481"/>
      <c r="FC18" s="481"/>
      <c r="FD18" s="481"/>
      <c r="FE18" s="481"/>
      <c r="FF18" s="481"/>
      <c r="FG18" s="481"/>
      <c r="FH18" s="481"/>
      <c r="FI18" s="481"/>
      <c r="FJ18" s="481"/>
      <c r="FK18" s="481"/>
      <c r="FL18" s="481"/>
      <c r="FM18" s="481"/>
      <c r="FN18" s="481"/>
      <c r="FO18" s="481"/>
      <c r="FP18" s="481"/>
      <c r="FQ18" s="481"/>
      <c r="FR18" s="481"/>
      <c r="FS18" s="481"/>
      <c r="FT18" s="481"/>
      <c r="FU18" s="481"/>
      <c r="FV18" s="481"/>
      <c r="FW18" s="481"/>
      <c r="FX18" s="481"/>
      <c r="FY18" s="481"/>
      <c r="FZ18" s="481"/>
      <c r="GA18" s="481"/>
      <c r="GB18" s="481"/>
      <c r="GC18" s="481"/>
      <c r="GD18" s="481"/>
      <c r="GE18" s="481"/>
      <c r="GF18" s="481"/>
      <c r="GG18" s="481"/>
      <c r="GH18" s="481"/>
      <c r="GI18" s="481"/>
      <c r="GJ18" s="481"/>
      <c r="GK18" s="481"/>
      <c r="GL18" s="481"/>
      <c r="GM18" s="481"/>
      <c r="GN18" s="481"/>
      <c r="GO18" s="481"/>
      <c r="GP18" s="481"/>
      <c r="GQ18" s="481"/>
      <c r="GR18" s="481"/>
      <c r="GS18" s="481"/>
      <c r="GT18" s="481"/>
      <c r="GU18" s="481"/>
      <c r="GV18" s="481"/>
      <c r="GW18" s="481"/>
      <c r="GX18" s="481"/>
      <c r="GY18" s="481"/>
      <c r="GZ18" s="481"/>
      <c r="HA18" s="481"/>
      <c r="HB18" s="481"/>
      <c r="HC18" s="481"/>
      <c r="HD18" s="481"/>
      <c r="HE18" s="481"/>
      <c r="HF18" s="481"/>
      <c r="HG18" s="481"/>
      <c r="HH18" s="481"/>
      <c r="HI18" s="481"/>
      <c r="HJ18" s="481"/>
      <c r="HK18" s="481"/>
      <c r="HL18" s="481"/>
      <c r="HM18" s="481"/>
      <c r="HN18" s="481"/>
      <c r="HO18" s="481"/>
      <c r="HP18" s="481"/>
      <c r="HQ18" s="481"/>
      <c r="HR18" s="481"/>
      <c r="HS18" s="481"/>
      <c r="HT18" s="481"/>
      <c r="HU18" s="481"/>
      <c r="HV18" s="481"/>
      <c r="HW18" s="481"/>
      <c r="HX18" s="481"/>
      <c r="HY18" s="481"/>
      <c r="HZ18" s="481"/>
      <c r="IA18" s="481"/>
      <c r="IB18" s="481"/>
      <c r="IC18" s="481"/>
      <c r="ID18" s="481"/>
      <c r="IE18" s="481"/>
      <c r="IF18" s="481"/>
      <c r="IG18" s="481"/>
      <c r="IH18" s="481"/>
      <c r="II18" s="481"/>
      <c r="IJ18" s="481"/>
      <c r="IK18" s="481"/>
      <c r="IL18" s="481"/>
      <c r="IM18" s="481"/>
      <c r="IN18" s="481"/>
      <c r="IO18" s="481"/>
      <c r="IP18" s="481"/>
      <c r="IQ18" s="481"/>
      <c r="IR18" s="481"/>
      <c r="IS18" s="481"/>
      <c r="IT18" s="481"/>
      <c r="IU18" s="481"/>
      <c r="IV18" s="481"/>
    </row>
    <row r="19" spans="1:256">
      <c r="A19" s="663"/>
      <c r="B19" s="493" t="s">
        <v>909</v>
      </c>
      <c r="C19" s="494">
        <f>[14]签约回款及交付明细表!$AQ$111</f>
        <v>0</v>
      </c>
      <c r="D19" s="494">
        <f>SUM([14]签约回款及交付明细表!$AE$109:$AL$109)</f>
        <v>0</v>
      </c>
      <c r="E19" s="495">
        <f t="shared" si="7"/>
        <v>0</v>
      </c>
      <c r="F19" s="496"/>
      <c r="G19" s="497"/>
      <c r="H19" s="497"/>
      <c r="I19" s="497"/>
      <c r="J19" s="497"/>
      <c r="K19" s="497"/>
      <c r="L19" s="497"/>
      <c r="M19" s="497"/>
      <c r="N19" s="497"/>
      <c r="O19" s="497"/>
      <c r="P19" s="497"/>
      <c r="Q19" s="498"/>
      <c r="R19" s="495" t="str">
        <f t="shared" si="3"/>
        <v>-</v>
      </c>
      <c r="S19" s="499" t="str">
        <f t="shared" si="2"/>
        <v>-</v>
      </c>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c r="IN19" s="481"/>
      <c r="IO19" s="481"/>
      <c r="IP19" s="481"/>
      <c r="IQ19" s="481"/>
      <c r="IR19" s="481"/>
      <c r="IS19" s="481"/>
      <c r="IT19" s="481"/>
      <c r="IU19" s="481"/>
      <c r="IV19" s="481"/>
    </row>
    <row r="20" spans="1:256">
      <c r="A20" s="663"/>
      <c r="B20" s="493" t="s">
        <v>887</v>
      </c>
      <c r="C20" s="500"/>
      <c r="D20" s="500"/>
      <c r="E20" s="495">
        <f t="shared" si="7"/>
        <v>0</v>
      </c>
      <c r="F20" s="501"/>
      <c r="G20" s="501"/>
      <c r="H20" s="501"/>
      <c r="I20" s="501"/>
      <c r="J20" s="501"/>
      <c r="K20" s="501"/>
      <c r="L20" s="501"/>
      <c r="M20" s="501"/>
      <c r="N20" s="501"/>
      <c r="O20" s="501"/>
      <c r="P20" s="501"/>
      <c r="Q20" s="513"/>
      <c r="R20" s="504" t="str">
        <f t="shared" si="3"/>
        <v>-</v>
      </c>
      <c r="S20" s="505" t="str">
        <f t="shared" si="2"/>
        <v>-</v>
      </c>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c r="GU20" s="481"/>
      <c r="GV20" s="481"/>
      <c r="GW20" s="481"/>
      <c r="GX20" s="481"/>
      <c r="GY20" s="481"/>
      <c r="GZ20" s="481"/>
      <c r="HA20" s="481"/>
      <c r="HB20" s="481"/>
      <c r="HC20" s="481"/>
      <c r="HD20" s="481"/>
      <c r="HE20" s="481"/>
      <c r="HF20" s="481"/>
      <c r="HG20" s="481"/>
      <c r="HH20" s="481"/>
      <c r="HI20" s="481"/>
      <c r="HJ20" s="481"/>
      <c r="HK20" s="481"/>
      <c r="HL20" s="481"/>
      <c r="HM20" s="481"/>
      <c r="HN20" s="481"/>
      <c r="HO20" s="481"/>
      <c r="HP20" s="481"/>
      <c r="HQ20" s="481"/>
      <c r="HR20" s="481"/>
      <c r="HS20" s="481"/>
      <c r="HT20" s="481"/>
      <c r="HU20" s="481"/>
      <c r="HV20" s="481"/>
      <c r="HW20" s="481"/>
      <c r="HX20" s="481"/>
      <c r="HY20" s="481"/>
      <c r="HZ20" s="481"/>
      <c r="IA20" s="481"/>
      <c r="IB20" s="481"/>
      <c r="IC20" s="481"/>
      <c r="ID20" s="481"/>
      <c r="IE20" s="481"/>
      <c r="IF20" s="481"/>
      <c r="IG20" s="481"/>
      <c r="IH20" s="481"/>
      <c r="II20" s="481"/>
      <c r="IJ20" s="481"/>
      <c r="IK20" s="481"/>
      <c r="IL20" s="481"/>
      <c r="IM20" s="481"/>
      <c r="IN20" s="481"/>
      <c r="IO20" s="481"/>
      <c r="IP20" s="481"/>
      <c r="IQ20" s="481"/>
      <c r="IR20" s="481"/>
      <c r="IS20" s="481"/>
      <c r="IT20" s="481"/>
      <c r="IU20" s="481"/>
      <c r="IV20" s="481"/>
    </row>
    <row r="21" spans="1:256">
      <c r="A21" s="664"/>
      <c r="B21" s="506" t="s">
        <v>910</v>
      </c>
      <c r="C21" s="507">
        <f>[14]签约回款及交付明细表!$AQ$41</f>
        <v>44952.5573</v>
      </c>
      <c r="D21" s="507">
        <f>SUM([14]签约回款及交付明细表!$AE$41:$AL$41)</f>
        <v>18751.557150000001</v>
      </c>
      <c r="E21" s="495">
        <f t="shared" si="7"/>
        <v>0</v>
      </c>
      <c r="F21" s="508"/>
      <c r="G21" s="509"/>
      <c r="H21" s="509"/>
      <c r="I21" s="509"/>
      <c r="J21" s="509"/>
      <c r="K21" s="509"/>
      <c r="L21" s="509"/>
      <c r="M21" s="509"/>
      <c r="N21" s="509"/>
      <c r="O21" s="509"/>
      <c r="P21" s="509"/>
      <c r="Q21" s="510"/>
      <c r="R21" s="511">
        <f t="shared" si="3"/>
        <v>0</v>
      </c>
      <c r="S21" s="512">
        <f t="shared" si="2"/>
        <v>0</v>
      </c>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c r="EP21" s="481"/>
      <c r="EQ21" s="481"/>
      <c r="ER21" s="481"/>
      <c r="ES21" s="481"/>
      <c r="ET21" s="481"/>
      <c r="EU21" s="481"/>
      <c r="EV21" s="481"/>
      <c r="EW21" s="481"/>
      <c r="EX21" s="481"/>
      <c r="EY21" s="481"/>
      <c r="EZ21" s="481"/>
      <c r="FA21" s="481"/>
      <c r="FB21" s="481"/>
      <c r="FC21" s="481"/>
      <c r="FD21" s="481"/>
      <c r="FE21" s="481"/>
      <c r="FF21" s="481"/>
      <c r="FG21" s="481"/>
      <c r="FH21" s="481"/>
      <c r="FI21" s="481"/>
      <c r="FJ21" s="481"/>
      <c r="FK21" s="481"/>
      <c r="FL21" s="481"/>
      <c r="FM21" s="481"/>
      <c r="FN21" s="481"/>
      <c r="FO21" s="481"/>
      <c r="FP21" s="481"/>
      <c r="FQ21" s="481"/>
      <c r="FR21" s="481"/>
      <c r="FS21" s="481"/>
      <c r="FT21" s="481"/>
      <c r="FU21" s="481"/>
      <c r="FV21" s="481"/>
      <c r="FW21" s="481"/>
      <c r="FX21" s="481"/>
      <c r="FY21" s="481"/>
      <c r="FZ21" s="481"/>
      <c r="GA21" s="481"/>
      <c r="GB21" s="481"/>
      <c r="GC21" s="481"/>
      <c r="GD21" s="481"/>
      <c r="GE21" s="481"/>
      <c r="GF21" s="481"/>
      <c r="GG21" s="481"/>
      <c r="GH21" s="481"/>
      <c r="GI21" s="481"/>
      <c r="GJ21" s="481"/>
      <c r="GK21" s="481"/>
      <c r="GL21" s="481"/>
      <c r="GM21" s="481"/>
      <c r="GN21" s="481"/>
      <c r="GO21" s="481"/>
      <c r="GP21" s="481"/>
      <c r="GQ21" s="481"/>
      <c r="GR21" s="481"/>
      <c r="GS21" s="481"/>
      <c r="GT21" s="481"/>
      <c r="GU21" s="481"/>
      <c r="GV21" s="481"/>
      <c r="GW21" s="481"/>
      <c r="GX21" s="481"/>
      <c r="GY21" s="481"/>
      <c r="GZ21" s="481"/>
      <c r="HA21" s="481"/>
      <c r="HB21" s="481"/>
      <c r="HC21" s="481"/>
      <c r="HD21" s="481"/>
      <c r="HE21" s="481"/>
      <c r="HF21" s="481"/>
      <c r="HG21" s="481"/>
      <c r="HH21" s="481"/>
      <c r="HI21" s="481"/>
      <c r="HJ21" s="481"/>
      <c r="HK21" s="481"/>
      <c r="HL21" s="481"/>
      <c r="HM21" s="481"/>
      <c r="HN21" s="481"/>
      <c r="HO21" s="481"/>
      <c r="HP21" s="481"/>
      <c r="HQ21" s="481"/>
      <c r="HR21" s="481"/>
      <c r="HS21" s="481"/>
      <c r="HT21" s="481"/>
      <c r="HU21" s="481"/>
      <c r="HV21" s="481"/>
      <c r="HW21" s="481"/>
      <c r="HX21" s="481"/>
      <c r="HY21" s="481"/>
      <c r="HZ21" s="481"/>
      <c r="IA21" s="481"/>
      <c r="IB21" s="481"/>
      <c r="IC21" s="481"/>
      <c r="ID21" s="481"/>
      <c r="IE21" s="481"/>
      <c r="IF21" s="481"/>
      <c r="IG21" s="481"/>
      <c r="IH21" s="481"/>
      <c r="II21" s="481"/>
      <c r="IJ21" s="481"/>
      <c r="IK21" s="481"/>
      <c r="IL21" s="481"/>
      <c r="IM21" s="481"/>
      <c r="IN21" s="481"/>
      <c r="IO21" s="481"/>
      <c r="IP21" s="481"/>
      <c r="IQ21" s="481"/>
      <c r="IR21" s="481"/>
      <c r="IS21" s="481"/>
      <c r="IT21" s="481"/>
      <c r="IU21" s="481"/>
      <c r="IV21" s="481"/>
    </row>
    <row r="22" spans="1:256">
      <c r="A22" s="665" t="s">
        <v>913</v>
      </c>
      <c r="B22" s="492" t="s">
        <v>886</v>
      </c>
      <c r="C22" s="482">
        <f t="shared" ref="C22:Q22" si="8">SUM(C23:C27)</f>
        <v>60522.285300000003</v>
      </c>
      <c r="D22" s="482">
        <f t="shared" si="8"/>
        <v>8551.2202500000003</v>
      </c>
      <c r="E22" s="482">
        <f t="shared" si="8"/>
        <v>0</v>
      </c>
      <c r="F22" s="482">
        <f t="shared" si="8"/>
        <v>0</v>
      </c>
      <c r="G22" s="482">
        <f t="shared" si="8"/>
        <v>0</v>
      </c>
      <c r="H22" s="482">
        <f t="shared" si="8"/>
        <v>0</v>
      </c>
      <c r="I22" s="482">
        <f t="shared" si="8"/>
        <v>0</v>
      </c>
      <c r="J22" s="482">
        <f t="shared" si="8"/>
        <v>0</v>
      </c>
      <c r="K22" s="482">
        <f t="shared" si="8"/>
        <v>0</v>
      </c>
      <c r="L22" s="482">
        <f t="shared" si="8"/>
        <v>0</v>
      </c>
      <c r="M22" s="482">
        <f t="shared" si="8"/>
        <v>0</v>
      </c>
      <c r="N22" s="482">
        <f t="shared" si="8"/>
        <v>0</v>
      </c>
      <c r="O22" s="482">
        <f t="shared" si="8"/>
        <v>0</v>
      </c>
      <c r="P22" s="482">
        <f t="shared" si="8"/>
        <v>0</v>
      </c>
      <c r="Q22" s="483">
        <f t="shared" si="8"/>
        <v>0</v>
      </c>
      <c r="R22" s="482">
        <f t="shared" si="3"/>
        <v>0</v>
      </c>
      <c r="S22" s="484">
        <f t="shared" si="2"/>
        <v>0</v>
      </c>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1"/>
      <c r="AZ22" s="481"/>
      <c r="BA22" s="481"/>
      <c r="BB22" s="481"/>
      <c r="BC22" s="481"/>
      <c r="BD22" s="481"/>
      <c r="BE22" s="481"/>
      <c r="BF22" s="481"/>
      <c r="BG22" s="481"/>
      <c r="BH22" s="481"/>
      <c r="BI22" s="481"/>
      <c r="BJ22" s="481"/>
      <c r="BK22" s="481"/>
      <c r="BL22" s="481"/>
      <c r="BM22" s="481"/>
      <c r="BN22" s="481"/>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1"/>
      <c r="CK22" s="481"/>
      <c r="CL22" s="481"/>
      <c r="CM22" s="481"/>
      <c r="CN22" s="481"/>
      <c r="CO22" s="481"/>
      <c r="CP22" s="481"/>
      <c r="CQ22" s="481"/>
      <c r="CR22" s="481"/>
      <c r="CS22" s="481"/>
      <c r="CT22" s="481"/>
      <c r="CU22" s="481"/>
      <c r="CV22" s="481"/>
      <c r="CW22" s="481"/>
      <c r="CX22" s="481"/>
      <c r="CY22" s="481"/>
      <c r="CZ22" s="481"/>
      <c r="DA22" s="481"/>
      <c r="DB22" s="481"/>
      <c r="DC22" s="481"/>
      <c r="DD22" s="481"/>
      <c r="DE22" s="481"/>
      <c r="DF22" s="481"/>
      <c r="DG22" s="481"/>
      <c r="DH22" s="481"/>
      <c r="DI22" s="481"/>
      <c r="DJ22" s="481"/>
      <c r="DK22" s="481"/>
      <c r="DL22" s="481"/>
      <c r="DM22" s="481"/>
      <c r="DN22" s="481"/>
      <c r="DO22" s="481"/>
      <c r="DP22" s="481"/>
      <c r="DQ22" s="481"/>
      <c r="DR22" s="481"/>
      <c r="DS22" s="481"/>
      <c r="DT22" s="481"/>
      <c r="DU22" s="481"/>
      <c r="DV22" s="481"/>
      <c r="DW22" s="481"/>
      <c r="DX22" s="481"/>
      <c r="DY22" s="481"/>
      <c r="DZ22" s="481"/>
      <c r="EA22" s="481"/>
      <c r="EB22" s="481"/>
      <c r="EC22" s="481"/>
      <c r="ED22" s="481"/>
      <c r="EE22" s="481"/>
      <c r="EF22" s="481"/>
      <c r="EG22" s="481"/>
      <c r="EH22" s="481"/>
      <c r="EI22" s="481"/>
      <c r="EJ22" s="481"/>
      <c r="EK22" s="481"/>
      <c r="EL22" s="481"/>
      <c r="EM22" s="481"/>
      <c r="EN22" s="481"/>
      <c r="EO22" s="481"/>
      <c r="EP22" s="481"/>
      <c r="EQ22" s="481"/>
      <c r="ER22" s="481"/>
      <c r="ES22" s="481"/>
      <c r="ET22" s="481"/>
      <c r="EU22" s="481"/>
      <c r="EV22" s="481"/>
      <c r="EW22" s="481"/>
      <c r="EX22" s="481"/>
      <c r="EY22" s="481"/>
      <c r="EZ22" s="481"/>
      <c r="FA22" s="481"/>
      <c r="FB22" s="481"/>
      <c r="FC22" s="481"/>
      <c r="FD22" s="481"/>
      <c r="FE22" s="481"/>
      <c r="FF22" s="481"/>
      <c r="FG22" s="481"/>
      <c r="FH22" s="481"/>
      <c r="FI22" s="481"/>
      <c r="FJ22" s="481"/>
      <c r="FK22" s="481"/>
      <c r="FL22" s="481"/>
      <c r="FM22" s="481"/>
      <c r="FN22" s="481"/>
      <c r="FO22" s="481"/>
      <c r="FP22" s="481"/>
      <c r="FQ22" s="481"/>
      <c r="FR22" s="481"/>
      <c r="FS22" s="481"/>
      <c r="FT22" s="481"/>
      <c r="FU22" s="481"/>
      <c r="FV22" s="481"/>
      <c r="FW22" s="481"/>
      <c r="FX22" s="481"/>
      <c r="FY22" s="481"/>
      <c r="FZ22" s="481"/>
      <c r="GA22" s="481"/>
      <c r="GB22" s="481"/>
      <c r="GC22" s="481"/>
      <c r="GD22" s="481"/>
      <c r="GE22" s="481"/>
      <c r="GF22" s="481"/>
      <c r="GG22" s="481"/>
      <c r="GH22" s="481"/>
      <c r="GI22" s="481"/>
      <c r="GJ22" s="481"/>
      <c r="GK22" s="481"/>
      <c r="GL22" s="481"/>
      <c r="GM22" s="481"/>
      <c r="GN22" s="481"/>
      <c r="GO22" s="481"/>
      <c r="GP22" s="481"/>
      <c r="GQ22" s="481"/>
      <c r="GR22" s="481"/>
      <c r="GS22" s="481"/>
      <c r="GT22" s="481"/>
      <c r="GU22" s="481"/>
      <c r="GV22" s="481"/>
      <c r="GW22" s="481"/>
      <c r="GX22" s="481"/>
      <c r="GY22" s="481"/>
      <c r="GZ22" s="481"/>
      <c r="HA22" s="481"/>
      <c r="HB22" s="481"/>
      <c r="HC22" s="481"/>
      <c r="HD22" s="481"/>
      <c r="HE22" s="481"/>
      <c r="HF22" s="481"/>
      <c r="HG22" s="481"/>
      <c r="HH22" s="481"/>
      <c r="HI22" s="481"/>
      <c r="HJ22" s="481"/>
      <c r="HK22" s="481"/>
      <c r="HL22" s="481"/>
      <c r="HM22" s="481"/>
      <c r="HN22" s="481"/>
      <c r="HO22" s="481"/>
      <c r="HP22" s="481"/>
      <c r="HQ22" s="481"/>
      <c r="HR22" s="481"/>
      <c r="HS22" s="481"/>
      <c r="HT22" s="481"/>
      <c r="HU22" s="481"/>
      <c r="HV22" s="481"/>
      <c r="HW22" s="481"/>
      <c r="HX22" s="481"/>
      <c r="HY22" s="481"/>
      <c r="HZ22" s="481"/>
      <c r="IA22" s="481"/>
      <c r="IB22" s="481"/>
      <c r="IC22" s="481"/>
      <c r="ID22" s="481"/>
      <c r="IE22" s="481"/>
      <c r="IF22" s="481"/>
      <c r="IG22" s="481"/>
      <c r="IH22" s="481"/>
      <c r="II22" s="481"/>
      <c r="IJ22" s="481"/>
      <c r="IK22" s="481"/>
      <c r="IL22" s="481"/>
      <c r="IM22" s="481"/>
      <c r="IN22" s="481"/>
      <c r="IO22" s="481"/>
      <c r="IP22" s="481"/>
      <c r="IQ22" s="481"/>
      <c r="IR22" s="481"/>
      <c r="IS22" s="481"/>
      <c r="IT22" s="481"/>
      <c r="IU22" s="481"/>
      <c r="IV22" s="481"/>
    </row>
    <row r="23" spans="1:256">
      <c r="A23" s="663"/>
      <c r="B23" s="493" t="s">
        <v>907</v>
      </c>
      <c r="C23" s="494"/>
      <c r="D23" s="494"/>
      <c r="E23" s="495">
        <f t="shared" ref="E23:E27" si="9">SUM(F23:Q23)</f>
        <v>0</v>
      </c>
      <c r="F23" s="496"/>
      <c r="G23" s="497"/>
      <c r="H23" s="497"/>
      <c r="I23" s="497"/>
      <c r="J23" s="497"/>
      <c r="K23" s="497"/>
      <c r="L23" s="497"/>
      <c r="M23" s="497"/>
      <c r="N23" s="497"/>
      <c r="O23" s="497"/>
      <c r="P23" s="497"/>
      <c r="Q23" s="498"/>
      <c r="R23" s="495" t="str">
        <f t="shared" si="3"/>
        <v>-</v>
      </c>
      <c r="S23" s="499" t="str">
        <f t="shared" si="2"/>
        <v>-</v>
      </c>
      <c r="T23" s="481"/>
      <c r="U23" s="481"/>
      <c r="V23" s="481"/>
      <c r="W23" s="481"/>
      <c r="X23" s="481"/>
      <c r="Y23" s="481"/>
      <c r="Z23" s="481"/>
      <c r="AA23" s="481"/>
      <c r="AB23" s="481"/>
      <c r="AC23" s="481"/>
      <c r="AD23" s="481"/>
      <c r="AE23" s="481"/>
      <c r="AF23" s="481"/>
      <c r="AG23" s="481"/>
      <c r="AH23" s="481"/>
      <c r="AI23" s="481"/>
      <c r="AJ23" s="481"/>
      <c r="AK23" s="481"/>
      <c r="AL23" s="481"/>
      <c r="AM23" s="481"/>
      <c r="AN23" s="481"/>
      <c r="AO23" s="481"/>
      <c r="AP23" s="481"/>
      <c r="AQ23" s="481"/>
      <c r="AR23" s="481"/>
      <c r="AS23" s="481"/>
      <c r="AT23" s="481"/>
      <c r="AU23" s="481"/>
      <c r="AV23" s="481"/>
      <c r="AW23" s="481"/>
      <c r="AX23" s="481"/>
      <c r="AY23" s="481"/>
      <c r="AZ23" s="481"/>
      <c r="BA23" s="481"/>
      <c r="BB23" s="481"/>
      <c r="BC23" s="481"/>
      <c r="BD23" s="481"/>
      <c r="BE23" s="481"/>
      <c r="BF23" s="481"/>
      <c r="BG23" s="481"/>
      <c r="BH23" s="481"/>
      <c r="BI23" s="481"/>
      <c r="BJ23" s="481"/>
      <c r="BK23" s="481"/>
      <c r="BL23" s="481"/>
      <c r="BM23" s="481"/>
      <c r="BN23" s="481"/>
      <c r="BO23" s="481"/>
      <c r="BP23" s="481"/>
      <c r="BQ23" s="481"/>
      <c r="BR23" s="481"/>
      <c r="BS23" s="481"/>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1"/>
      <c r="CY23" s="481"/>
      <c r="CZ23" s="481"/>
      <c r="DA23" s="481"/>
      <c r="DB23" s="481"/>
      <c r="DC23" s="481"/>
      <c r="DD23" s="481"/>
      <c r="DE23" s="481"/>
      <c r="DF23" s="481"/>
      <c r="DG23" s="481"/>
      <c r="DH23" s="481"/>
      <c r="DI23" s="481"/>
      <c r="DJ23" s="481"/>
      <c r="DK23" s="481"/>
      <c r="DL23" s="481"/>
      <c r="DM23" s="481"/>
      <c r="DN23" s="481"/>
      <c r="DO23" s="481"/>
      <c r="DP23" s="481"/>
      <c r="DQ23" s="481"/>
      <c r="DR23" s="481"/>
      <c r="DS23" s="481"/>
      <c r="DT23" s="481"/>
      <c r="DU23" s="481"/>
      <c r="DV23" s="481"/>
      <c r="DW23" s="481"/>
      <c r="DX23" s="481"/>
      <c r="DY23" s="481"/>
      <c r="DZ23" s="481"/>
      <c r="EA23" s="481"/>
      <c r="EB23" s="481"/>
      <c r="EC23" s="481"/>
      <c r="ED23" s="481"/>
      <c r="EE23" s="481"/>
      <c r="EF23" s="481"/>
      <c r="EG23" s="481"/>
      <c r="EH23" s="481"/>
      <c r="EI23" s="481"/>
      <c r="EJ23" s="481"/>
      <c r="EK23" s="481"/>
      <c r="EL23" s="481"/>
      <c r="EM23" s="481"/>
      <c r="EN23" s="481"/>
      <c r="EO23" s="481"/>
      <c r="EP23" s="481"/>
      <c r="EQ23" s="481"/>
      <c r="ER23" s="481"/>
      <c r="ES23" s="481"/>
      <c r="ET23" s="481"/>
      <c r="EU23" s="481"/>
      <c r="EV23" s="481"/>
      <c r="EW23" s="481"/>
      <c r="EX23" s="481"/>
      <c r="EY23" s="481"/>
      <c r="EZ23" s="481"/>
      <c r="FA23" s="481"/>
      <c r="FB23" s="481"/>
      <c r="FC23" s="481"/>
      <c r="FD23" s="481"/>
      <c r="FE23" s="481"/>
      <c r="FF23" s="481"/>
      <c r="FG23" s="481"/>
      <c r="FH23" s="481"/>
      <c r="FI23" s="481"/>
      <c r="FJ23" s="481"/>
      <c r="FK23" s="481"/>
      <c r="FL23" s="481"/>
      <c r="FM23" s="481"/>
      <c r="FN23" s="481"/>
      <c r="FO23" s="481"/>
      <c r="FP23" s="481"/>
      <c r="FQ23" s="481"/>
      <c r="FR23" s="481"/>
      <c r="FS23" s="481"/>
      <c r="FT23" s="481"/>
      <c r="FU23" s="481"/>
      <c r="FV23" s="481"/>
      <c r="FW23" s="481"/>
      <c r="FX23" s="481"/>
      <c r="FY23" s="481"/>
      <c r="FZ23" s="481"/>
      <c r="GA23" s="481"/>
      <c r="GB23" s="481"/>
      <c r="GC23" s="481"/>
      <c r="GD23" s="481"/>
      <c r="GE23" s="481"/>
      <c r="GF23" s="481"/>
      <c r="GG23" s="481"/>
      <c r="GH23" s="481"/>
      <c r="GI23" s="481"/>
      <c r="GJ23" s="481"/>
      <c r="GK23" s="481"/>
      <c r="GL23" s="481"/>
      <c r="GM23" s="481"/>
      <c r="GN23" s="481"/>
      <c r="GO23" s="481"/>
      <c r="GP23" s="481"/>
      <c r="GQ23" s="481"/>
      <c r="GR23" s="481"/>
      <c r="GS23" s="481"/>
      <c r="GT23" s="481"/>
      <c r="GU23" s="481"/>
      <c r="GV23" s="481"/>
      <c r="GW23" s="481"/>
      <c r="GX23" s="481"/>
      <c r="GY23" s="481"/>
      <c r="GZ23" s="481"/>
      <c r="HA23" s="481"/>
      <c r="HB23" s="481"/>
      <c r="HC23" s="481"/>
      <c r="HD23" s="481"/>
      <c r="HE23" s="481"/>
      <c r="HF23" s="481"/>
      <c r="HG23" s="481"/>
      <c r="HH23" s="481"/>
      <c r="HI23" s="481"/>
      <c r="HJ23" s="481"/>
      <c r="HK23" s="481"/>
      <c r="HL23" s="481"/>
      <c r="HM23" s="481"/>
      <c r="HN23" s="481"/>
      <c r="HO23" s="481"/>
      <c r="HP23" s="481"/>
      <c r="HQ23" s="481"/>
      <c r="HR23" s="481"/>
      <c r="HS23" s="481"/>
      <c r="HT23" s="481"/>
      <c r="HU23" s="481"/>
      <c r="HV23" s="481"/>
      <c r="HW23" s="481"/>
      <c r="HX23" s="481"/>
      <c r="HY23" s="481"/>
      <c r="HZ23" s="481"/>
      <c r="IA23" s="481"/>
      <c r="IB23" s="481"/>
      <c r="IC23" s="481"/>
      <c r="ID23" s="481"/>
      <c r="IE23" s="481"/>
      <c r="IF23" s="481"/>
      <c r="IG23" s="481"/>
      <c r="IH23" s="481"/>
      <c r="II23" s="481"/>
      <c r="IJ23" s="481"/>
      <c r="IK23" s="481"/>
      <c r="IL23" s="481"/>
      <c r="IM23" s="481"/>
      <c r="IN23" s="481"/>
      <c r="IO23" s="481"/>
      <c r="IP23" s="481"/>
      <c r="IQ23" s="481"/>
      <c r="IR23" s="481"/>
      <c r="IS23" s="481"/>
      <c r="IT23" s="481"/>
      <c r="IU23" s="481"/>
      <c r="IV23" s="481"/>
    </row>
    <row r="24" spans="1:256">
      <c r="A24" s="663"/>
      <c r="B24" s="493" t="s">
        <v>908</v>
      </c>
      <c r="C24" s="507">
        <f>[14]签约回款及交付明细表!$AQ$64</f>
        <v>13794.727999999997</v>
      </c>
      <c r="D24" s="494">
        <f>SUM([14]签约回款及交付明细表!$AE$64:$AL$64)</f>
        <v>0</v>
      </c>
      <c r="E24" s="495">
        <f t="shared" si="9"/>
        <v>0</v>
      </c>
      <c r="F24" s="496"/>
      <c r="G24" s="497"/>
      <c r="H24" s="497"/>
      <c r="I24" s="497"/>
      <c r="J24" s="497"/>
      <c r="K24" s="497"/>
      <c r="L24" s="497"/>
      <c r="M24" s="497"/>
      <c r="N24" s="497"/>
      <c r="O24" s="497"/>
      <c r="P24" s="497"/>
      <c r="Q24" s="498"/>
      <c r="R24" s="495" t="str">
        <f t="shared" si="3"/>
        <v>-</v>
      </c>
      <c r="S24" s="499">
        <f t="shared" si="2"/>
        <v>0</v>
      </c>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1"/>
      <c r="BE24" s="481"/>
      <c r="BF24" s="481"/>
      <c r="BG24" s="481"/>
      <c r="BH24" s="481"/>
      <c r="BI24" s="481"/>
      <c r="BJ24" s="481"/>
      <c r="BK24" s="481"/>
      <c r="BL24" s="481"/>
      <c r="BM24" s="481"/>
      <c r="BN24" s="481"/>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1"/>
      <c r="CK24" s="481"/>
      <c r="CL24" s="481"/>
      <c r="CM24" s="481"/>
      <c r="CN24" s="481"/>
      <c r="CO24" s="481"/>
      <c r="CP24" s="481"/>
      <c r="CQ24" s="481"/>
      <c r="CR24" s="481"/>
      <c r="CS24" s="481"/>
      <c r="CT24" s="481"/>
      <c r="CU24" s="481"/>
      <c r="CV24" s="481"/>
      <c r="CW24" s="481"/>
      <c r="CX24" s="481"/>
      <c r="CY24" s="481"/>
      <c r="CZ24" s="481"/>
      <c r="DA24" s="481"/>
      <c r="DB24" s="481"/>
      <c r="DC24" s="481"/>
      <c r="DD24" s="481"/>
      <c r="DE24" s="481"/>
      <c r="DF24" s="481"/>
      <c r="DG24" s="481"/>
      <c r="DH24" s="481"/>
      <c r="DI24" s="481"/>
      <c r="DJ24" s="481"/>
      <c r="DK24" s="481"/>
      <c r="DL24" s="481"/>
      <c r="DM24" s="481"/>
      <c r="DN24" s="481"/>
      <c r="DO24" s="481"/>
      <c r="DP24" s="481"/>
      <c r="DQ24" s="481"/>
      <c r="DR24" s="481"/>
      <c r="DS24" s="481"/>
      <c r="DT24" s="481"/>
      <c r="DU24" s="481"/>
      <c r="DV24" s="481"/>
      <c r="DW24" s="481"/>
      <c r="DX24" s="481"/>
      <c r="DY24" s="481"/>
      <c r="DZ24" s="481"/>
      <c r="EA24" s="481"/>
      <c r="EB24" s="481"/>
      <c r="EC24" s="481"/>
      <c r="ED24" s="481"/>
      <c r="EE24" s="481"/>
      <c r="EF24" s="481"/>
      <c r="EG24" s="481"/>
      <c r="EH24" s="481"/>
      <c r="EI24" s="481"/>
      <c r="EJ24" s="481"/>
      <c r="EK24" s="481"/>
      <c r="EL24" s="481"/>
      <c r="EM24" s="481"/>
      <c r="EN24" s="481"/>
      <c r="EO24" s="481"/>
      <c r="EP24" s="481"/>
      <c r="EQ24" s="481"/>
      <c r="ER24" s="481"/>
      <c r="ES24" s="481"/>
      <c r="ET24" s="481"/>
      <c r="EU24" s="481"/>
      <c r="EV24" s="481"/>
      <c r="EW24" s="481"/>
      <c r="EX24" s="481"/>
      <c r="EY24" s="481"/>
      <c r="EZ24" s="481"/>
      <c r="FA24" s="481"/>
      <c r="FB24" s="481"/>
      <c r="FC24" s="481"/>
      <c r="FD24" s="481"/>
      <c r="FE24" s="481"/>
      <c r="FF24" s="481"/>
      <c r="FG24" s="481"/>
      <c r="FH24" s="481"/>
      <c r="FI24" s="481"/>
      <c r="FJ24" s="481"/>
      <c r="FK24" s="481"/>
      <c r="FL24" s="481"/>
      <c r="FM24" s="481"/>
      <c r="FN24" s="481"/>
      <c r="FO24" s="481"/>
      <c r="FP24" s="481"/>
      <c r="FQ24" s="481"/>
      <c r="FR24" s="481"/>
      <c r="FS24" s="481"/>
      <c r="FT24" s="481"/>
      <c r="FU24" s="481"/>
      <c r="FV24" s="481"/>
      <c r="FW24" s="481"/>
      <c r="FX24" s="481"/>
      <c r="FY24" s="481"/>
      <c r="FZ24" s="481"/>
      <c r="GA24" s="481"/>
      <c r="GB24" s="481"/>
      <c r="GC24" s="481"/>
      <c r="GD24" s="481"/>
      <c r="GE24" s="481"/>
      <c r="GF24" s="481"/>
      <c r="GG24" s="481"/>
      <c r="GH24" s="481"/>
      <c r="GI24" s="481"/>
      <c r="GJ24" s="481"/>
      <c r="GK24" s="481"/>
      <c r="GL24" s="481"/>
      <c r="GM24" s="481"/>
      <c r="GN24" s="481"/>
      <c r="GO24" s="481"/>
      <c r="GP24" s="481"/>
      <c r="GQ24" s="481"/>
      <c r="GR24" s="481"/>
      <c r="GS24" s="481"/>
      <c r="GT24" s="481"/>
      <c r="GU24" s="481"/>
      <c r="GV24" s="481"/>
      <c r="GW24" s="481"/>
      <c r="GX24" s="481"/>
      <c r="GY24" s="481"/>
      <c r="GZ24" s="481"/>
      <c r="HA24" s="481"/>
      <c r="HB24" s="481"/>
      <c r="HC24" s="481"/>
      <c r="HD24" s="481"/>
      <c r="HE24" s="481"/>
      <c r="HF24" s="481"/>
      <c r="HG24" s="481"/>
      <c r="HH24" s="481"/>
      <c r="HI24" s="481"/>
      <c r="HJ24" s="481"/>
      <c r="HK24" s="481"/>
      <c r="HL24" s="481"/>
      <c r="HM24" s="481"/>
      <c r="HN24" s="481"/>
      <c r="HO24" s="481"/>
      <c r="HP24" s="481"/>
      <c r="HQ24" s="481"/>
      <c r="HR24" s="481"/>
      <c r="HS24" s="481"/>
      <c r="HT24" s="481"/>
      <c r="HU24" s="481"/>
      <c r="HV24" s="481"/>
      <c r="HW24" s="481"/>
      <c r="HX24" s="481"/>
      <c r="HY24" s="481"/>
      <c r="HZ24" s="481"/>
      <c r="IA24" s="481"/>
      <c r="IB24" s="481"/>
      <c r="IC24" s="481"/>
      <c r="ID24" s="481"/>
      <c r="IE24" s="481"/>
      <c r="IF24" s="481"/>
      <c r="IG24" s="481"/>
      <c r="IH24" s="481"/>
      <c r="II24" s="481"/>
      <c r="IJ24" s="481"/>
      <c r="IK24" s="481"/>
      <c r="IL24" s="481"/>
      <c r="IM24" s="481"/>
      <c r="IN24" s="481"/>
      <c r="IO24" s="481"/>
      <c r="IP24" s="481"/>
      <c r="IQ24" s="481"/>
      <c r="IR24" s="481"/>
      <c r="IS24" s="481"/>
      <c r="IT24" s="481"/>
      <c r="IU24" s="481"/>
      <c r="IV24" s="481"/>
    </row>
    <row r="25" spans="1:256">
      <c r="A25" s="663"/>
      <c r="B25" s="493" t="s">
        <v>909</v>
      </c>
      <c r="C25" s="494"/>
      <c r="D25" s="494">
        <f>SUM([14]签约回款及交付明细表!$AE$114:$AL$114)</f>
        <v>0</v>
      </c>
      <c r="E25" s="495">
        <f t="shared" si="9"/>
        <v>0</v>
      </c>
      <c r="F25" s="496"/>
      <c r="G25" s="497"/>
      <c r="H25" s="497"/>
      <c r="I25" s="497"/>
      <c r="J25" s="497"/>
      <c r="K25" s="497"/>
      <c r="L25" s="497"/>
      <c r="M25" s="497"/>
      <c r="N25" s="497"/>
      <c r="O25" s="497"/>
      <c r="P25" s="497"/>
      <c r="Q25" s="498"/>
      <c r="R25" s="495" t="str">
        <f t="shared" si="3"/>
        <v>-</v>
      </c>
      <c r="S25" s="499" t="str">
        <f t="shared" si="2"/>
        <v>-</v>
      </c>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1"/>
      <c r="DV25" s="481"/>
      <c r="DW25" s="481"/>
      <c r="DX25" s="481"/>
      <c r="DY25" s="481"/>
      <c r="DZ25" s="481"/>
      <c r="EA25" s="481"/>
      <c r="EB25" s="481"/>
      <c r="EC25" s="481"/>
      <c r="ED25" s="481"/>
      <c r="EE25" s="481"/>
      <c r="EF25" s="481"/>
      <c r="EG25" s="481"/>
      <c r="EH25" s="481"/>
      <c r="EI25" s="481"/>
      <c r="EJ25" s="481"/>
      <c r="EK25" s="481"/>
      <c r="EL25" s="481"/>
      <c r="EM25" s="481"/>
      <c r="EN25" s="481"/>
      <c r="EO25" s="481"/>
      <c r="EP25" s="481"/>
      <c r="EQ25" s="481"/>
      <c r="ER25" s="481"/>
      <c r="ES25" s="481"/>
      <c r="ET25" s="481"/>
      <c r="EU25" s="481"/>
      <c r="EV25" s="481"/>
      <c r="EW25" s="481"/>
      <c r="EX25" s="481"/>
      <c r="EY25" s="481"/>
      <c r="EZ25" s="481"/>
      <c r="FA25" s="481"/>
      <c r="FB25" s="481"/>
      <c r="FC25" s="481"/>
      <c r="FD25" s="481"/>
      <c r="FE25" s="481"/>
      <c r="FF25" s="481"/>
      <c r="FG25" s="481"/>
      <c r="FH25" s="481"/>
      <c r="FI25" s="481"/>
      <c r="FJ25" s="481"/>
      <c r="FK25" s="481"/>
      <c r="FL25" s="481"/>
      <c r="FM25" s="481"/>
      <c r="FN25" s="481"/>
      <c r="FO25" s="481"/>
      <c r="FP25" s="481"/>
      <c r="FQ25" s="481"/>
      <c r="FR25" s="481"/>
      <c r="FS25" s="481"/>
      <c r="FT25" s="481"/>
      <c r="FU25" s="481"/>
      <c r="FV25" s="481"/>
      <c r="FW25" s="481"/>
      <c r="FX25" s="481"/>
      <c r="FY25" s="481"/>
      <c r="FZ25" s="481"/>
      <c r="GA25" s="481"/>
      <c r="GB25" s="481"/>
      <c r="GC25" s="481"/>
      <c r="GD25" s="481"/>
      <c r="GE25" s="481"/>
      <c r="GF25" s="481"/>
      <c r="GG25" s="481"/>
      <c r="GH25" s="481"/>
      <c r="GI25" s="481"/>
      <c r="GJ25" s="481"/>
      <c r="GK25" s="481"/>
      <c r="GL25" s="481"/>
      <c r="GM25" s="481"/>
      <c r="GN25" s="481"/>
      <c r="GO25" s="481"/>
      <c r="GP25" s="481"/>
      <c r="GQ25" s="481"/>
      <c r="GR25" s="481"/>
      <c r="GS25" s="481"/>
      <c r="GT25" s="481"/>
      <c r="GU25" s="481"/>
      <c r="GV25" s="481"/>
      <c r="GW25" s="481"/>
      <c r="GX25" s="481"/>
      <c r="GY25" s="481"/>
      <c r="GZ25" s="481"/>
      <c r="HA25" s="481"/>
      <c r="HB25" s="481"/>
      <c r="HC25" s="481"/>
      <c r="HD25" s="481"/>
      <c r="HE25" s="481"/>
      <c r="HF25" s="481"/>
      <c r="HG25" s="481"/>
      <c r="HH25" s="481"/>
      <c r="HI25" s="481"/>
      <c r="HJ25" s="481"/>
      <c r="HK25" s="481"/>
      <c r="HL25" s="481"/>
      <c r="HM25" s="481"/>
      <c r="HN25" s="481"/>
      <c r="HO25" s="481"/>
      <c r="HP25" s="481"/>
      <c r="HQ25" s="481"/>
      <c r="HR25" s="481"/>
      <c r="HS25" s="481"/>
      <c r="HT25" s="481"/>
      <c r="HU25" s="481"/>
      <c r="HV25" s="481"/>
      <c r="HW25" s="481"/>
      <c r="HX25" s="481"/>
      <c r="HY25" s="481"/>
      <c r="HZ25" s="481"/>
      <c r="IA25" s="481"/>
      <c r="IB25" s="481"/>
      <c r="IC25" s="481"/>
      <c r="ID25" s="481"/>
      <c r="IE25" s="481"/>
      <c r="IF25" s="481"/>
      <c r="IG25" s="481"/>
      <c r="IH25" s="481"/>
      <c r="II25" s="481"/>
      <c r="IJ25" s="481"/>
      <c r="IK25" s="481"/>
      <c r="IL25" s="481"/>
      <c r="IM25" s="481"/>
      <c r="IN25" s="481"/>
      <c r="IO25" s="481"/>
      <c r="IP25" s="481"/>
      <c r="IQ25" s="481"/>
      <c r="IR25" s="481"/>
      <c r="IS25" s="481"/>
      <c r="IT25" s="481"/>
      <c r="IU25" s="481"/>
      <c r="IV25" s="481"/>
    </row>
    <row r="26" spans="1:256">
      <c r="A26" s="663"/>
      <c r="B26" s="493" t="s">
        <v>887</v>
      </c>
      <c r="C26" s="500"/>
      <c r="D26" s="500"/>
      <c r="E26" s="495">
        <f t="shared" si="9"/>
        <v>0</v>
      </c>
      <c r="F26" s="501"/>
      <c r="G26" s="501"/>
      <c r="H26" s="501"/>
      <c r="I26" s="501"/>
      <c r="J26" s="501"/>
      <c r="K26" s="501"/>
      <c r="L26" s="501"/>
      <c r="M26" s="501"/>
      <c r="N26" s="501"/>
      <c r="O26" s="501"/>
      <c r="P26" s="501"/>
      <c r="Q26" s="513"/>
      <c r="R26" s="504" t="str">
        <f t="shared" si="3"/>
        <v>-</v>
      </c>
      <c r="S26" s="505" t="str">
        <f t="shared" si="2"/>
        <v>-</v>
      </c>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1"/>
      <c r="AQ26" s="481"/>
      <c r="AR26" s="481"/>
      <c r="AS26" s="481"/>
      <c r="AT26" s="481"/>
      <c r="AU26" s="481"/>
      <c r="AV26" s="481"/>
      <c r="AW26" s="481"/>
      <c r="AX26" s="481"/>
      <c r="AY26" s="481"/>
      <c r="AZ26" s="481"/>
      <c r="BA26" s="481"/>
      <c r="BB26" s="481"/>
      <c r="BC26" s="481"/>
      <c r="BD26" s="481"/>
      <c r="BE26" s="481"/>
      <c r="BF26" s="481"/>
      <c r="BG26" s="481"/>
      <c r="BH26" s="481"/>
      <c r="BI26" s="481"/>
      <c r="BJ26" s="481"/>
      <c r="BK26" s="481"/>
      <c r="BL26" s="481"/>
      <c r="BM26" s="481"/>
      <c r="BN26" s="481"/>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1"/>
      <c r="CK26" s="481"/>
      <c r="CL26" s="481"/>
      <c r="CM26" s="481"/>
      <c r="CN26" s="481"/>
      <c r="CO26" s="481"/>
      <c r="CP26" s="481"/>
      <c r="CQ26" s="481"/>
      <c r="CR26" s="481"/>
      <c r="CS26" s="481"/>
      <c r="CT26" s="481"/>
      <c r="CU26" s="481"/>
      <c r="CV26" s="481"/>
      <c r="CW26" s="481"/>
      <c r="CX26" s="481"/>
      <c r="CY26" s="481"/>
      <c r="CZ26" s="481"/>
      <c r="DA26" s="481"/>
      <c r="DB26" s="481"/>
      <c r="DC26" s="481"/>
      <c r="DD26" s="481"/>
      <c r="DE26" s="481"/>
      <c r="DF26" s="481"/>
      <c r="DG26" s="481"/>
      <c r="DH26" s="481"/>
      <c r="DI26" s="481"/>
      <c r="DJ26" s="481"/>
      <c r="DK26" s="481"/>
      <c r="DL26" s="481"/>
      <c r="DM26" s="481"/>
      <c r="DN26" s="481"/>
      <c r="DO26" s="481"/>
      <c r="DP26" s="481"/>
      <c r="DQ26" s="481"/>
      <c r="DR26" s="481"/>
      <c r="DS26" s="481"/>
      <c r="DT26" s="481"/>
      <c r="DU26" s="481"/>
      <c r="DV26" s="481"/>
      <c r="DW26" s="481"/>
      <c r="DX26" s="481"/>
      <c r="DY26" s="481"/>
      <c r="DZ26" s="481"/>
      <c r="EA26" s="481"/>
      <c r="EB26" s="481"/>
      <c r="EC26" s="481"/>
      <c r="ED26" s="481"/>
      <c r="EE26" s="481"/>
      <c r="EF26" s="481"/>
      <c r="EG26" s="481"/>
      <c r="EH26" s="481"/>
      <c r="EI26" s="481"/>
      <c r="EJ26" s="481"/>
      <c r="EK26" s="481"/>
      <c r="EL26" s="481"/>
      <c r="EM26" s="481"/>
      <c r="EN26" s="481"/>
      <c r="EO26" s="481"/>
      <c r="EP26" s="481"/>
      <c r="EQ26" s="481"/>
      <c r="ER26" s="481"/>
      <c r="ES26" s="481"/>
      <c r="ET26" s="481"/>
      <c r="EU26" s="481"/>
      <c r="EV26" s="481"/>
      <c r="EW26" s="481"/>
      <c r="EX26" s="481"/>
      <c r="EY26" s="481"/>
      <c r="EZ26" s="481"/>
      <c r="FA26" s="481"/>
      <c r="FB26" s="481"/>
      <c r="FC26" s="481"/>
      <c r="FD26" s="481"/>
      <c r="FE26" s="481"/>
      <c r="FF26" s="481"/>
      <c r="FG26" s="481"/>
      <c r="FH26" s="481"/>
      <c r="FI26" s="481"/>
      <c r="FJ26" s="481"/>
      <c r="FK26" s="481"/>
      <c r="FL26" s="481"/>
      <c r="FM26" s="481"/>
      <c r="FN26" s="481"/>
      <c r="FO26" s="481"/>
      <c r="FP26" s="481"/>
      <c r="FQ26" s="481"/>
      <c r="FR26" s="481"/>
      <c r="FS26" s="481"/>
      <c r="FT26" s="481"/>
      <c r="FU26" s="481"/>
      <c r="FV26" s="481"/>
      <c r="FW26" s="481"/>
      <c r="FX26" s="481"/>
      <c r="FY26" s="481"/>
      <c r="FZ26" s="481"/>
      <c r="GA26" s="481"/>
      <c r="GB26" s="481"/>
      <c r="GC26" s="481"/>
      <c r="GD26" s="481"/>
      <c r="GE26" s="481"/>
      <c r="GF26" s="481"/>
      <c r="GG26" s="481"/>
      <c r="GH26" s="481"/>
      <c r="GI26" s="481"/>
      <c r="GJ26" s="481"/>
      <c r="GK26" s="481"/>
      <c r="GL26" s="481"/>
      <c r="GM26" s="481"/>
      <c r="GN26" s="481"/>
      <c r="GO26" s="481"/>
      <c r="GP26" s="481"/>
      <c r="GQ26" s="481"/>
      <c r="GR26" s="481"/>
      <c r="GS26" s="481"/>
      <c r="GT26" s="481"/>
      <c r="GU26" s="481"/>
      <c r="GV26" s="481"/>
      <c r="GW26" s="481"/>
      <c r="GX26" s="481"/>
      <c r="GY26" s="481"/>
      <c r="GZ26" s="481"/>
      <c r="HA26" s="481"/>
      <c r="HB26" s="481"/>
      <c r="HC26" s="481"/>
      <c r="HD26" s="481"/>
      <c r="HE26" s="481"/>
      <c r="HF26" s="481"/>
      <c r="HG26" s="481"/>
      <c r="HH26" s="481"/>
      <c r="HI26" s="481"/>
      <c r="HJ26" s="481"/>
      <c r="HK26" s="481"/>
      <c r="HL26" s="481"/>
      <c r="HM26" s="481"/>
      <c r="HN26" s="481"/>
      <c r="HO26" s="481"/>
      <c r="HP26" s="481"/>
      <c r="HQ26" s="481"/>
      <c r="HR26" s="481"/>
      <c r="HS26" s="481"/>
      <c r="HT26" s="481"/>
      <c r="HU26" s="481"/>
      <c r="HV26" s="481"/>
      <c r="HW26" s="481"/>
      <c r="HX26" s="481"/>
      <c r="HY26" s="481"/>
      <c r="HZ26" s="481"/>
      <c r="IA26" s="481"/>
      <c r="IB26" s="481"/>
      <c r="IC26" s="481"/>
      <c r="ID26" s="481"/>
      <c r="IE26" s="481"/>
      <c r="IF26" s="481"/>
      <c r="IG26" s="481"/>
      <c r="IH26" s="481"/>
      <c r="II26" s="481"/>
      <c r="IJ26" s="481"/>
      <c r="IK26" s="481"/>
      <c r="IL26" s="481"/>
      <c r="IM26" s="481"/>
      <c r="IN26" s="481"/>
      <c r="IO26" s="481"/>
      <c r="IP26" s="481"/>
      <c r="IQ26" s="481"/>
      <c r="IR26" s="481"/>
      <c r="IS26" s="481"/>
      <c r="IT26" s="481"/>
      <c r="IU26" s="481"/>
      <c r="IV26" s="481"/>
    </row>
    <row r="27" spans="1:256">
      <c r="A27" s="664"/>
      <c r="B27" s="506" t="s">
        <v>910</v>
      </c>
      <c r="C27" s="507">
        <f>[14]签约回款及交付明细表!$AQ$44</f>
        <v>46727.557300000008</v>
      </c>
      <c r="D27" s="494">
        <f>SUM([14]签约回款及交付明细表!$AE$44:$AL$44)</f>
        <v>8551.2202500000003</v>
      </c>
      <c r="E27" s="495">
        <f t="shared" si="9"/>
        <v>0</v>
      </c>
      <c r="F27" s="508"/>
      <c r="G27" s="509"/>
      <c r="H27" s="509"/>
      <c r="I27" s="509"/>
      <c r="J27" s="509"/>
      <c r="K27" s="509"/>
      <c r="L27" s="509"/>
      <c r="M27" s="509"/>
      <c r="N27" s="509"/>
      <c r="O27" s="509"/>
      <c r="P27" s="509"/>
      <c r="Q27" s="510"/>
      <c r="R27" s="511">
        <f t="shared" si="3"/>
        <v>0</v>
      </c>
      <c r="S27" s="512">
        <f t="shared" si="2"/>
        <v>0</v>
      </c>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1"/>
      <c r="BL27" s="481"/>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1"/>
      <c r="CY27" s="481"/>
      <c r="CZ27" s="481"/>
      <c r="DA27" s="481"/>
      <c r="DB27" s="481"/>
      <c r="DC27" s="481"/>
      <c r="DD27" s="481"/>
      <c r="DE27" s="481"/>
      <c r="DF27" s="481"/>
      <c r="DG27" s="481"/>
      <c r="DH27" s="481"/>
      <c r="DI27" s="481"/>
      <c r="DJ27" s="481"/>
      <c r="DK27" s="481"/>
      <c r="DL27" s="481"/>
      <c r="DM27" s="481"/>
      <c r="DN27" s="481"/>
      <c r="DO27" s="481"/>
      <c r="DP27" s="481"/>
      <c r="DQ27" s="481"/>
      <c r="DR27" s="481"/>
      <c r="DS27" s="481"/>
      <c r="DT27" s="481"/>
      <c r="DU27" s="481"/>
      <c r="DV27" s="481"/>
      <c r="DW27" s="481"/>
      <c r="DX27" s="481"/>
      <c r="DY27" s="481"/>
      <c r="DZ27" s="481"/>
      <c r="EA27" s="481"/>
      <c r="EB27" s="481"/>
      <c r="EC27" s="481"/>
      <c r="ED27" s="481"/>
      <c r="EE27" s="481"/>
      <c r="EF27" s="481"/>
      <c r="EG27" s="481"/>
      <c r="EH27" s="481"/>
      <c r="EI27" s="481"/>
      <c r="EJ27" s="481"/>
      <c r="EK27" s="481"/>
      <c r="EL27" s="481"/>
      <c r="EM27" s="481"/>
      <c r="EN27" s="481"/>
      <c r="EO27" s="481"/>
      <c r="EP27" s="481"/>
      <c r="EQ27" s="481"/>
      <c r="ER27" s="481"/>
      <c r="ES27" s="481"/>
      <c r="ET27" s="481"/>
      <c r="EU27" s="481"/>
      <c r="EV27" s="481"/>
      <c r="EW27" s="481"/>
      <c r="EX27" s="481"/>
      <c r="EY27" s="481"/>
      <c r="EZ27" s="481"/>
      <c r="FA27" s="481"/>
      <c r="FB27" s="481"/>
      <c r="FC27" s="481"/>
      <c r="FD27" s="481"/>
      <c r="FE27" s="481"/>
      <c r="FF27" s="481"/>
      <c r="FG27" s="481"/>
      <c r="FH27" s="481"/>
      <c r="FI27" s="481"/>
      <c r="FJ27" s="481"/>
      <c r="FK27" s="481"/>
      <c r="FL27" s="481"/>
      <c r="FM27" s="481"/>
      <c r="FN27" s="481"/>
      <c r="FO27" s="481"/>
      <c r="FP27" s="481"/>
      <c r="FQ27" s="481"/>
      <c r="FR27" s="481"/>
      <c r="FS27" s="481"/>
      <c r="FT27" s="481"/>
      <c r="FU27" s="481"/>
      <c r="FV27" s="481"/>
      <c r="FW27" s="481"/>
      <c r="FX27" s="481"/>
      <c r="FY27" s="481"/>
      <c r="FZ27" s="481"/>
      <c r="GA27" s="481"/>
      <c r="GB27" s="481"/>
      <c r="GC27" s="481"/>
      <c r="GD27" s="481"/>
      <c r="GE27" s="481"/>
      <c r="GF27" s="481"/>
      <c r="GG27" s="481"/>
      <c r="GH27" s="481"/>
      <c r="GI27" s="481"/>
      <c r="GJ27" s="481"/>
      <c r="GK27" s="481"/>
      <c r="GL27" s="481"/>
      <c r="GM27" s="481"/>
      <c r="GN27" s="481"/>
      <c r="GO27" s="481"/>
      <c r="GP27" s="481"/>
      <c r="GQ27" s="481"/>
      <c r="GR27" s="481"/>
      <c r="GS27" s="481"/>
      <c r="GT27" s="481"/>
      <c r="GU27" s="481"/>
      <c r="GV27" s="481"/>
      <c r="GW27" s="481"/>
      <c r="GX27" s="481"/>
      <c r="GY27" s="481"/>
      <c r="GZ27" s="481"/>
      <c r="HA27" s="481"/>
      <c r="HB27" s="481"/>
      <c r="HC27" s="481"/>
      <c r="HD27" s="481"/>
      <c r="HE27" s="481"/>
      <c r="HF27" s="481"/>
      <c r="HG27" s="481"/>
      <c r="HH27" s="481"/>
      <c r="HI27" s="481"/>
      <c r="HJ27" s="481"/>
      <c r="HK27" s="481"/>
      <c r="HL27" s="481"/>
      <c r="HM27" s="481"/>
      <c r="HN27" s="481"/>
      <c r="HO27" s="481"/>
      <c r="HP27" s="481"/>
      <c r="HQ27" s="481"/>
      <c r="HR27" s="481"/>
      <c r="HS27" s="481"/>
      <c r="HT27" s="481"/>
      <c r="HU27" s="481"/>
      <c r="HV27" s="481"/>
      <c r="HW27" s="481"/>
      <c r="HX27" s="481"/>
      <c r="HY27" s="481"/>
      <c r="HZ27" s="481"/>
      <c r="IA27" s="481"/>
      <c r="IB27" s="481"/>
      <c r="IC27" s="481"/>
      <c r="ID27" s="481"/>
      <c r="IE27" s="481"/>
      <c r="IF27" s="481"/>
      <c r="IG27" s="481"/>
      <c r="IH27" s="481"/>
      <c r="II27" s="481"/>
      <c r="IJ27" s="481"/>
      <c r="IK27" s="481"/>
      <c r="IL27" s="481"/>
      <c r="IM27" s="481"/>
      <c r="IN27" s="481"/>
      <c r="IO27" s="481"/>
      <c r="IP27" s="481"/>
      <c r="IQ27" s="481"/>
      <c r="IR27" s="481"/>
      <c r="IS27" s="481"/>
      <c r="IT27" s="481"/>
      <c r="IU27" s="481"/>
      <c r="IV27" s="481"/>
    </row>
    <row r="28" spans="1:256">
      <c r="A28" s="654" t="s">
        <v>914</v>
      </c>
      <c r="B28" s="492" t="s">
        <v>886</v>
      </c>
      <c r="C28" s="482">
        <f t="shared" ref="C28:Q28" si="10">SUM(C29:C33)</f>
        <v>0</v>
      </c>
      <c r="D28" s="482">
        <f t="shared" si="10"/>
        <v>4658.161341968731</v>
      </c>
      <c r="E28" s="482">
        <f t="shared" si="10"/>
        <v>0</v>
      </c>
      <c r="F28" s="482">
        <f t="shared" si="10"/>
        <v>0</v>
      </c>
      <c r="G28" s="482">
        <f t="shared" si="10"/>
        <v>0</v>
      </c>
      <c r="H28" s="482">
        <f t="shared" si="10"/>
        <v>0</v>
      </c>
      <c r="I28" s="482">
        <f t="shared" si="10"/>
        <v>0</v>
      </c>
      <c r="J28" s="482">
        <f t="shared" si="10"/>
        <v>0</v>
      </c>
      <c r="K28" s="482">
        <f t="shared" si="10"/>
        <v>0</v>
      </c>
      <c r="L28" s="482">
        <f t="shared" si="10"/>
        <v>0</v>
      </c>
      <c r="M28" s="482">
        <f t="shared" si="10"/>
        <v>0</v>
      </c>
      <c r="N28" s="482">
        <f t="shared" si="10"/>
        <v>0</v>
      </c>
      <c r="O28" s="482">
        <f t="shared" si="10"/>
        <v>0</v>
      </c>
      <c r="P28" s="482">
        <f t="shared" si="10"/>
        <v>0</v>
      </c>
      <c r="Q28" s="483">
        <f t="shared" si="10"/>
        <v>0</v>
      </c>
      <c r="R28" s="482">
        <f t="shared" si="3"/>
        <v>0</v>
      </c>
      <c r="S28" s="484" t="str">
        <f t="shared" si="2"/>
        <v>-</v>
      </c>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1"/>
      <c r="DV28" s="481"/>
      <c r="DW28" s="481"/>
      <c r="DX28" s="481"/>
      <c r="DY28" s="481"/>
      <c r="DZ28" s="481"/>
      <c r="EA28" s="481"/>
      <c r="EB28" s="481"/>
      <c r="EC28" s="481"/>
      <c r="ED28" s="481"/>
      <c r="EE28" s="481"/>
      <c r="EF28" s="481"/>
      <c r="EG28" s="481"/>
      <c r="EH28" s="481"/>
      <c r="EI28" s="481"/>
      <c r="EJ28" s="481"/>
      <c r="EK28" s="481"/>
      <c r="EL28" s="481"/>
      <c r="EM28" s="481"/>
      <c r="EN28" s="481"/>
      <c r="EO28" s="481"/>
      <c r="EP28" s="481"/>
      <c r="EQ28" s="481"/>
      <c r="ER28" s="481"/>
      <c r="ES28" s="481"/>
      <c r="ET28" s="481"/>
      <c r="EU28" s="481"/>
      <c r="EV28" s="481"/>
      <c r="EW28" s="481"/>
      <c r="EX28" s="481"/>
      <c r="EY28" s="481"/>
      <c r="EZ28" s="481"/>
      <c r="FA28" s="481"/>
      <c r="FB28" s="481"/>
      <c r="FC28" s="481"/>
      <c r="FD28" s="481"/>
      <c r="FE28" s="481"/>
      <c r="FF28" s="481"/>
      <c r="FG28" s="481"/>
      <c r="FH28" s="481"/>
      <c r="FI28" s="481"/>
      <c r="FJ28" s="481"/>
      <c r="FK28" s="481"/>
      <c r="FL28" s="481"/>
      <c r="FM28" s="481"/>
      <c r="FN28" s="481"/>
      <c r="FO28" s="481"/>
      <c r="FP28" s="481"/>
      <c r="FQ28" s="481"/>
      <c r="FR28" s="481"/>
      <c r="FS28" s="481"/>
      <c r="FT28" s="481"/>
      <c r="FU28" s="481"/>
      <c r="FV28" s="481"/>
      <c r="FW28" s="481"/>
      <c r="FX28" s="481"/>
      <c r="FY28" s="481"/>
      <c r="FZ28" s="481"/>
      <c r="GA28" s="481"/>
      <c r="GB28" s="481"/>
      <c r="GC28" s="481"/>
      <c r="GD28" s="481"/>
      <c r="GE28" s="481"/>
      <c r="GF28" s="481"/>
      <c r="GG28" s="481"/>
      <c r="GH28" s="481"/>
      <c r="GI28" s="481"/>
      <c r="GJ28" s="481"/>
      <c r="GK28" s="481"/>
      <c r="GL28" s="481"/>
      <c r="GM28" s="481"/>
      <c r="GN28" s="481"/>
      <c r="GO28" s="481"/>
      <c r="GP28" s="481"/>
      <c r="GQ28" s="481"/>
      <c r="GR28" s="481"/>
      <c r="GS28" s="481"/>
      <c r="GT28" s="481"/>
      <c r="GU28" s="481"/>
      <c r="GV28" s="481"/>
      <c r="GW28" s="481"/>
      <c r="GX28" s="481"/>
      <c r="GY28" s="481"/>
      <c r="GZ28" s="481"/>
      <c r="HA28" s="481"/>
      <c r="HB28" s="481"/>
      <c r="HC28" s="481"/>
      <c r="HD28" s="481"/>
      <c r="HE28" s="481"/>
      <c r="HF28" s="481"/>
      <c r="HG28" s="481"/>
      <c r="HH28" s="481"/>
      <c r="HI28" s="481"/>
      <c r="HJ28" s="481"/>
      <c r="HK28" s="481"/>
      <c r="HL28" s="481"/>
      <c r="HM28" s="481"/>
      <c r="HN28" s="481"/>
      <c r="HO28" s="481"/>
      <c r="HP28" s="481"/>
      <c r="HQ28" s="481"/>
      <c r="HR28" s="481"/>
      <c r="HS28" s="481"/>
      <c r="HT28" s="481"/>
      <c r="HU28" s="481"/>
      <c r="HV28" s="481"/>
      <c r="HW28" s="481"/>
      <c r="HX28" s="481"/>
      <c r="HY28" s="481"/>
      <c r="HZ28" s="481"/>
      <c r="IA28" s="481"/>
      <c r="IB28" s="481"/>
      <c r="IC28" s="481"/>
      <c r="ID28" s="481"/>
      <c r="IE28" s="481"/>
      <c r="IF28" s="481"/>
      <c r="IG28" s="481"/>
      <c r="IH28" s="481"/>
      <c r="II28" s="481"/>
      <c r="IJ28" s="481"/>
      <c r="IK28" s="481"/>
      <c r="IL28" s="481"/>
      <c r="IM28" s="481"/>
      <c r="IN28" s="481"/>
      <c r="IO28" s="481"/>
      <c r="IP28" s="481"/>
      <c r="IQ28" s="481"/>
      <c r="IR28" s="481"/>
      <c r="IS28" s="481"/>
      <c r="IT28" s="481"/>
      <c r="IU28" s="481"/>
      <c r="IV28" s="481"/>
    </row>
    <row r="29" spans="1:256">
      <c r="A29" s="655"/>
      <c r="B29" s="493" t="s">
        <v>907</v>
      </c>
      <c r="C29" s="494"/>
      <c r="D29" s="494"/>
      <c r="E29" s="495">
        <f t="shared" ref="E29:E33" si="11">SUM(F29:Q29)</f>
        <v>0</v>
      </c>
      <c r="F29" s="496"/>
      <c r="G29" s="497"/>
      <c r="H29" s="497"/>
      <c r="I29" s="497"/>
      <c r="J29" s="497"/>
      <c r="K29" s="497"/>
      <c r="L29" s="497"/>
      <c r="M29" s="497"/>
      <c r="N29" s="497"/>
      <c r="O29" s="497"/>
      <c r="P29" s="497"/>
      <c r="Q29" s="498"/>
      <c r="R29" s="495" t="str">
        <f t="shared" si="3"/>
        <v>-</v>
      </c>
      <c r="S29" s="499" t="str">
        <f t="shared" si="2"/>
        <v>-</v>
      </c>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1"/>
      <c r="DV29" s="481"/>
      <c r="DW29" s="481"/>
      <c r="DX29" s="481"/>
      <c r="DY29" s="481"/>
      <c r="DZ29" s="481"/>
      <c r="EA29" s="481"/>
      <c r="EB29" s="481"/>
      <c r="EC29" s="481"/>
      <c r="ED29" s="481"/>
      <c r="EE29" s="481"/>
      <c r="EF29" s="481"/>
      <c r="EG29" s="481"/>
      <c r="EH29" s="481"/>
      <c r="EI29" s="481"/>
      <c r="EJ29" s="481"/>
      <c r="EK29" s="481"/>
      <c r="EL29" s="481"/>
      <c r="EM29" s="481"/>
      <c r="EN29" s="481"/>
      <c r="EO29" s="481"/>
      <c r="EP29" s="481"/>
      <c r="EQ29" s="481"/>
      <c r="ER29" s="481"/>
      <c r="ES29" s="481"/>
      <c r="ET29" s="481"/>
      <c r="EU29" s="481"/>
      <c r="EV29" s="481"/>
      <c r="EW29" s="481"/>
      <c r="EX29" s="481"/>
      <c r="EY29" s="481"/>
      <c r="EZ29" s="481"/>
      <c r="FA29" s="481"/>
      <c r="FB29" s="481"/>
      <c r="FC29" s="481"/>
      <c r="FD29" s="481"/>
      <c r="FE29" s="481"/>
      <c r="FF29" s="481"/>
      <c r="FG29" s="481"/>
      <c r="FH29" s="481"/>
      <c r="FI29" s="481"/>
      <c r="FJ29" s="481"/>
      <c r="FK29" s="481"/>
      <c r="FL29" s="481"/>
      <c r="FM29" s="481"/>
      <c r="FN29" s="481"/>
      <c r="FO29" s="481"/>
      <c r="FP29" s="481"/>
      <c r="FQ29" s="481"/>
      <c r="FR29" s="481"/>
      <c r="FS29" s="481"/>
      <c r="FT29" s="481"/>
      <c r="FU29" s="481"/>
      <c r="FV29" s="481"/>
      <c r="FW29" s="481"/>
      <c r="FX29" s="481"/>
      <c r="FY29" s="481"/>
      <c r="FZ29" s="481"/>
      <c r="GA29" s="481"/>
      <c r="GB29" s="481"/>
      <c r="GC29" s="481"/>
      <c r="GD29" s="481"/>
      <c r="GE29" s="481"/>
      <c r="GF29" s="481"/>
      <c r="GG29" s="481"/>
      <c r="GH29" s="481"/>
      <c r="GI29" s="481"/>
      <c r="GJ29" s="481"/>
      <c r="GK29" s="481"/>
      <c r="GL29" s="481"/>
      <c r="GM29" s="481"/>
      <c r="GN29" s="481"/>
      <c r="GO29" s="481"/>
      <c r="GP29" s="481"/>
      <c r="GQ29" s="481"/>
      <c r="GR29" s="481"/>
      <c r="GS29" s="481"/>
      <c r="GT29" s="481"/>
      <c r="GU29" s="481"/>
      <c r="GV29" s="481"/>
      <c r="GW29" s="481"/>
      <c r="GX29" s="481"/>
      <c r="GY29" s="481"/>
      <c r="GZ29" s="481"/>
      <c r="HA29" s="481"/>
      <c r="HB29" s="481"/>
      <c r="HC29" s="481"/>
      <c r="HD29" s="481"/>
      <c r="HE29" s="481"/>
      <c r="HF29" s="481"/>
      <c r="HG29" s="481"/>
      <c r="HH29" s="481"/>
      <c r="HI29" s="481"/>
      <c r="HJ29" s="481"/>
      <c r="HK29" s="481"/>
      <c r="HL29" s="481"/>
      <c r="HM29" s="481"/>
      <c r="HN29" s="481"/>
      <c r="HO29" s="481"/>
      <c r="HP29" s="481"/>
      <c r="HQ29" s="481"/>
      <c r="HR29" s="481"/>
      <c r="HS29" s="481"/>
      <c r="HT29" s="481"/>
      <c r="HU29" s="481"/>
      <c r="HV29" s="481"/>
      <c r="HW29" s="481"/>
      <c r="HX29" s="481"/>
      <c r="HY29" s="481"/>
      <c r="HZ29" s="481"/>
      <c r="IA29" s="481"/>
      <c r="IB29" s="481"/>
      <c r="IC29" s="481"/>
      <c r="ID29" s="481"/>
      <c r="IE29" s="481"/>
      <c r="IF29" s="481"/>
      <c r="IG29" s="481"/>
      <c r="IH29" s="481"/>
      <c r="II29" s="481"/>
      <c r="IJ29" s="481"/>
      <c r="IK29" s="481"/>
      <c r="IL29" s="481"/>
      <c r="IM29" s="481"/>
      <c r="IN29" s="481"/>
      <c r="IO29" s="481"/>
      <c r="IP29" s="481"/>
      <c r="IQ29" s="481"/>
      <c r="IR29" s="481"/>
      <c r="IS29" s="481"/>
      <c r="IT29" s="481"/>
      <c r="IU29" s="481"/>
      <c r="IV29" s="481"/>
    </row>
    <row r="30" spans="1:256">
      <c r="A30" s="655"/>
      <c r="B30" s="493" t="s">
        <v>908</v>
      </c>
      <c r="C30" s="494"/>
      <c r="D30" s="494">
        <f>SUM([14]签约回款及交付明细表!$AE$62:$AL$62)</f>
        <v>0</v>
      </c>
      <c r="E30" s="495">
        <f t="shared" si="11"/>
        <v>0</v>
      </c>
      <c r="F30" s="496"/>
      <c r="G30" s="497"/>
      <c r="H30" s="497"/>
      <c r="I30" s="497"/>
      <c r="J30" s="497"/>
      <c r="K30" s="497"/>
      <c r="L30" s="497"/>
      <c r="M30" s="497"/>
      <c r="N30" s="497"/>
      <c r="O30" s="497"/>
      <c r="P30" s="497"/>
      <c r="Q30" s="498"/>
      <c r="R30" s="495" t="str">
        <f t="shared" si="3"/>
        <v>-</v>
      </c>
      <c r="S30" s="499" t="str">
        <f t="shared" si="2"/>
        <v>-</v>
      </c>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c r="DQ30" s="481"/>
      <c r="DR30" s="481"/>
      <c r="DS30" s="481"/>
      <c r="DT30" s="481"/>
      <c r="DU30" s="481"/>
      <c r="DV30" s="481"/>
      <c r="DW30" s="481"/>
      <c r="DX30" s="481"/>
      <c r="DY30" s="481"/>
      <c r="DZ30" s="481"/>
      <c r="EA30" s="481"/>
      <c r="EB30" s="481"/>
      <c r="EC30" s="481"/>
      <c r="ED30" s="481"/>
      <c r="EE30" s="481"/>
      <c r="EF30" s="481"/>
      <c r="EG30" s="481"/>
      <c r="EH30" s="481"/>
      <c r="EI30" s="481"/>
      <c r="EJ30" s="481"/>
      <c r="EK30" s="481"/>
      <c r="EL30" s="481"/>
      <c r="EM30" s="481"/>
      <c r="EN30" s="481"/>
      <c r="EO30" s="481"/>
      <c r="EP30" s="481"/>
      <c r="EQ30" s="481"/>
      <c r="ER30" s="481"/>
      <c r="ES30" s="481"/>
      <c r="ET30" s="481"/>
      <c r="EU30" s="481"/>
      <c r="EV30" s="481"/>
      <c r="EW30" s="481"/>
      <c r="EX30" s="481"/>
      <c r="EY30" s="481"/>
      <c r="EZ30" s="481"/>
      <c r="FA30" s="481"/>
      <c r="FB30" s="481"/>
      <c r="FC30" s="481"/>
      <c r="FD30" s="481"/>
      <c r="FE30" s="481"/>
      <c r="FF30" s="481"/>
      <c r="FG30" s="481"/>
      <c r="FH30" s="481"/>
      <c r="FI30" s="481"/>
      <c r="FJ30" s="481"/>
      <c r="FK30" s="481"/>
      <c r="FL30" s="481"/>
      <c r="FM30" s="481"/>
      <c r="FN30" s="481"/>
      <c r="FO30" s="481"/>
      <c r="FP30" s="481"/>
      <c r="FQ30" s="481"/>
      <c r="FR30" s="481"/>
      <c r="FS30" s="481"/>
      <c r="FT30" s="481"/>
      <c r="FU30" s="481"/>
      <c r="FV30" s="481"/>
      <c r="FW30" s="481"/>
      <c r="FX30" s="481"/>
      <c r="FY30" s="481"/>
      <c r="FZ30" s="481"/>
      <c r="GA30" s="481"/>
      <c r="GB30" s="481"/>
      <c r="GC30" s="481"/>
      <c r="GD30" s="481"/>
      <c r="GE30" s="481"/>
      <c r="GF30" s="481"/>
      <c r="GG30" s="481"/>
      <c r="GH30" s="481"/>
      <c r="GI30" s="481"/>
      <c r="GJ30" s="481"/>
      <c r="GK30" s="481"/>
      <c r="GL30" s="481"/>
      <c r="GM30" s="481"/>
      <c r="GN30" s="481"/>
      <c r="GO30" s="481"/>
      <c r="GP30" s="481"/>
      <c r="GQ30" s="481"/>
      <c r="GR30" s="481"/>
      <c r="GS30" s="481"/>
      <c r="GT30" s="481"/>
      <c r="GU30" s="481"/>
      <c r="GV30" s="481"/>
      <c r="GW30" s="481"/>
      <c r="GX30" s="481"/>
      <c r="GY30" s="481"/>
      <c r="GZ30" s="481"/>
      <c r="HA30" s="481"/>
      <c r="HB30" s="481"/>
      <c r="HC30" s="481"/>
      <c r="HD30" s="481"/>
      <c r="HE30" s="481"/>
      <c r="HF30" s="481"/>
      <c r="HG30" s="481"/>
      <c r="HH30" s="481"/>
      <c r="HI30" s="481"/>
      <c r="HJ30" s="481"/>
      <c r="HK30" s="481"/>
      <c r="HL30" s="481"/>
      <c r="HM30" s="481"/>
      <c r="HN30" s="481"/>
      <c r="HO30" s="481"/>
      <c r="HP30" s="481"/>
      <c r="HQ30" s="481"/>
      <c r="HR30" s="481"/>
      <c r="HS30" s="481"/>
      <c r="HT30" s="481"/>
      <c r="HU30" s="481"/>
      <c r="HV30" s="481"/>
      <c r="HW30" s="481"/>
      <c r="HX30" s="481"/>
      <c r="HY30" s="481"/>
      <c r="HZ30" s="481"/>
      <c r="IA30" s="481"/>
      <c r="IB30" s="481"/>
      <c r="IC30" s="481"/>
      <c r="ID30" s="481"/>
      <c r="IE30" s="481"/>
      <c r="IF30" s="481"/>
      <c r="IG30" s="481"/>
      <c r="IH30" s="481"/>
      <c r="II30" s="481"/>
      <c r="IJ30" s="481"/>
      <c r="IK30" s="481"/>
      <c r="IL30" s="481"/>
      <c r="IM30" s="481"/>
      <c r="IN30" s="481"/>
      <c r="IO30" s="481"/>
      <c r="IP30" s="481"/>
      <c r="IQ30" s="481"/>
      <c r="IR30" s="481"/>
      <c r="IS30" s="481"/>
      <c r="IT30" s="481"/>
      <c r="IU30" s="481"/>
      <c r="IV30" s="481"/>
    </row>
    <row r="31" spans="1:256">
      <c r="A31" s="655"/>
      <c r="B31" s="493" t="s">
        <v>909</v>
      </c>
      <c r="C31" s="494"/>
      <c r="D31" s="494">
        <f>SUM([14]签约回款及交付明细表!$AE$112:$AL$112)</f>
        <v>0</v>
      </c>
      <c r="E31" s="495">
        <f t="shared" si="11"/>
        <v>0</v>
      </c>
      <c r="F31" s="496"/>
      <c r="G31" s="497"/>
      <c r="H31" s="497"/>
      <c r="I31" s="497"/>
      <c r="J31" s="497"/>
      <c r="K31" s="497"/>
      <c r="L31" s="497"/>
      <c r="M31" s="497"/>
      <c r="N31" s="497"/>
      <c r="O31" s="497"/>
      <c r="P31" s="497"/>
      <c r="Q31" s="498"/>
      <c r="R31" s="495" t="str">
        <f t="shared" si="3"/>
        <v>-</v>
      </c>
      <c r="S31" s="499" t="str">
        <f t="shared" si="2"/>
        <v>-</v>
      </c>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c r="DQ31" s="481"/>
      <c r="DR31" s="481"/>
      <c r="DS31" s="481"/>
      <c r="DT31" s="481"/>
      <c r="DU31" s="481"/>
      <c r="DV31" s="481"/>
      <c r="DW31" s="481"/>
      <c r="DX31" s="481"/>
      <c r="DY31" s="481"/>
      <c r="DZ31" s="481"/>
      <c r="EA31" s="481"/>
      <c r="EB31" s="481"/>
      <c r="EC31" s="481"/>
      <c r="ED31" s="481"/>
      <c r="EE31" s="481"/>
      <c r="EF31" s="481"/>
      <c r="EG31" s="481"/>
      <c r="EH31" s="481"/>
      <c r="EI31" s="481"/>
      <c r="EJ31" s="481"/>
      <c r="EK31" s="481"/>
      <c r="EL31" s="481"/>
      <c r="EM31" s="481"/>
      <c r="EN31" s="481"/>
      <c r="EO31" s="481"/>
      <c r="EP31" s="481"/>
      <c r="EQ31" s="481"/>
      <c r="ER31" s="481"/>
      <c r="ES31" s="481"/>
      <c r="ET31" s="481"/>
      <c r="EU31" s="481"/>
      <c r="EV31" s="481"/>
      <c r="EW31" s="481"/>
      <c r="EX31" s="481"/>
      <c r="EY31" s="481"/>
      <c r="EZ31" s="481"/>
      <c r="FA31" s="481"/>
      <c r="FB31" s="481"/>
      <c r="FC31" s="481"/>
      <c r="FD31" s="481"/>
      <c r="FE31" s="481"/>
      <c r="FF31" s="481"/>
      <c r="FG31" s="481"/>
      <c r="FH31" s="481"/>
      <c r="FI31" s="481"/>
      <c r="FJ31" s="481"/>
      <c r="FK31" s="481"/>
      <c r="FL31" s="481"/>
      <c r="FM31" s="481"/>
      <c r="FN31" s="481"/>
      <c r="FO31" s="481"/>
      <c r="FP31" s="481"/>
      <c r="FQ31" s="481"/>
      <c r="FR31" s="481"/>
      <c r="FS31" s="481"/>
      <c r="FT31" s="481"/>
      <c r="FU31" s="481"/>
      <c r="FV31" s="481"/>
      <c r="FW31" s="481"/>
      <c r="FX31" s="481"/>
      <c r="FY31" s="481"/>
      <c r="FZ31" s="481"/>
      <c r="GA31" s="481"/>
      <c r="GB31" s="481"/>
      <c r="GC31" s="481"/>
      <c r="GD31" s="481"/>
      <c r="GE31" s="481"/>
      <c r="GF31" s="481"/>
      <c r="GG31" s="481"/>
      <c r="GH31" s="481"/>
      <c r="GI31" s="481"/>
      <c r="GJ31" s="481"/>
      <c r="GK31" s="481"/>
      <c r="GL31" s="481"/>
      <c r="GM31" s="481"/>
      <c r="GN31" s="481"/>
      <c r="GO31" s="481"/>
      <c r="GP31" s="481"/>
      <c r="GQ31" s="481"/>
      <c r="GR31" s="481"/>
      <c r="GS31" s="481"/>
      <c r="GT31" s="481"/>
      <c r="GU31" s="481"/>
      <c r="GV31" s="481"/>
      <c r="GW31" s="481"/>
      <c r="GX31" s="481"/>
      <c r="GY31" s="481"/>
      <c r="GZ31" s="481"/>
      <c r="HA31" s="481"/>
      <c r="HB31" s="481"/>
      <c r="HC31" s="481"/>
      <c r="HD31" s="481"/>
      <c r="HE31" s="481"/>
      <c r="HF31" s="481"/>
      <c r="HG31" s="481"/>
      <c r="HH31" s="481"/>
      <c r="HI31" s="481"/>
      <c r="HJ31" s="481"/>
      <c r="HK31" s="481"/>
      <c r="HL31" s="481"/>
      <c r="HM31" s="481"/>
      <c r="HN31" s="481"/>
      <c r="HO31" s="481"/>
      <c r="HP31" s="481"/>
      <c r="HQ31" s="481"/>
      <c r="HR31" s="481"/>
      <c r="HS31" s="481"/>
      <c r="HT31" s="481"/>
      <c r="HU31" s="481"/>
      <c r="HV31" s="481"/>
      <c r="HW31" s="481"/>
      <c r="HX31" s="481"/>
      <c r="HY31" s="481"/>
      <c r="HZ31" s="481"/>
      <c r="IA31" s="481"/>
      <c r="IB31" s="481"/>
      <c r="IC31" s="481"/>
      <c r="ID31" s="481"/>
      <c r="IE31" s="481"/>
      <c r="IF31" s="481"/>
      <c r="IG31" s="481"/>
      <c r="IH31" s="481"/>
      <c r="II31" s="481"/>
      <c r="IJ31" s="481"/>
      <c r="IK31" s="481"/>
      <c r="IL31" s="481"/>
      <c r="IM31" s="481"/>
      <c r="IN31" s="481"/>
      <c r="IO31" s="481"/>
      <c r="IP31" s="481"/>
      <c r="IQ31" s="481"/>
      <c r="IR31" s="481"/>
      <c r="IS31" s="481"/>
      <c r="IT31" s="481"/>
      <c r="IU31" s="481"/>
      <c r="IV31" s="481"/>
    </row>
    <row r="32" spans="1:256">
      <c r="A32" s="655"/>
      <c r="B32" s="493" t="s">
        <v>887</v>
      </c>
      <c r="C32" s="500"/>
      <c r="D32" s="500"/>
      <c r="E32" s="495">
        <f t="shared" si="11"/>
        <v>0</v>
      </c>
      <c r="F32" s="501"/>
      <c r="G32" s="501"/>
      <c r="H32" s="501"/>
      <c r="I32" s="501"/>
      <c r="J32" s="501"/>
      <c r="K32" s="501"/>
      <c r="L32" s="501"/>
      <c r="M32" s="501"/>
      <c r="N32" s="501"/>
      <c r="O32" s="501"/>
      <c r="P32" s="501"/>
      <c r="Q32" s="513"/>
      <c r="R32" s="504" t="str">
        <f t="shared" si="3"/>
        <v>-</v>
      </c>
      <c r="S32" s="505" t="str">
        <f t="shared" si="2"/>
        <v>-</v>
      </c>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c r="DW32" s="481"/>
      <c r="DX32" s="481"/>
      <c r="DY32" s="481"/>
      <c r="DZ32" s="481"/>
      <c r="EA32" s="481"/>
      <c r="EB32" s="481"/>
      <c r="EC32" s="481"/>
      <c r="ED32" s="481"/>
      <c r="EE32" s="481"/>
      <c r="EF32" s="481"/>
      <c r="EG32" s="481"/>
      <c r="EH32" s="481"/>
      <c r="EI32" s="481"/>
      <c r="EJ32" s="481"/>
      <c r="EK32" s="481"/>
      <c r="EL32" s="481"/>
      <c r="EM32" s="481"/>
      <c r="EN32" s="481"/>
      <c r="EO32" s="481"/>
      <c r="EP32" s="481"/>
      <c r="EQ32" s="481"/>
      <c r="ER32" s="481"/>
      <c r="ES32" s="481"/>
      <c r="ET32" s="481"/>
      <c r="EU32" s="481"/>
      <c r="EV32" s="481"/>
      <c r="EW32" s="481"/>
      <c r="EX32" s="481"/>
      <c r="EY32" s="481"/>
      <c r="EZ32" s="481"/>
      <c r="FA32" s="481"/>
      <c r="FB32" s="481"/>
      <c r="FC32" s="481"/>
      <c r="FD32" s="481"/>
      <c r="FE32" s="481"/>
      <c r="FF32" s="481"/>
      <c r="FG32" s="481"/>
      <c r="FH32" s="481"/>
      <c r="FI32" s="481"/>
      <c r="FJ32" s="481"/>
      <c r="FK32" s="481"/>
      <c r="FL32" s="481"/>
      <c r="FM32" s="481"/>
      <c r="FN32" s="481"/>
      <c r="FO32" s="481"/>
      <c r="FP32" s="481"/>
      <c r="FQ32" s="481"/>
      <c r="FR32" s="481"/>
      <c r="FS32" s="481"/>
      <c r="FT32" s="481"/>
      <c r="FU32" s="481"/>
      <c r="FV32" s="481"/>
      <c r="FW32" s="481"/>
      <c r="FX32" s="481"/>
      <c r="FY32" s="481"/>
      <c r="FZ32" s="481"/>
      <c r="GA32" s="481"/>
      <c r="GB32" s="481"/>
      <c r="GC32" s="481"/>
      <c r="GD32" s="481"/>
      <c r="GE32" s="481"/>
      <c r="GF32" s="481"/>
      <c r="GG32" s="481"/>
      <c r="GH32" s="481"/>
      <c r="GI32" s="481"/>
      <c r="GJ32" s="481"/>
      <c r="GK32" s="481"/>
      <c r="GL32" s="481"/>
      <c r="GM32" s="481"/>
      <c r="GN32" s="481"/>
      <c r="GO32" s="481"/>
      <c r="GP32" s="481"/>
      <c r="GQ32" s="481"/>
      <c r="GR32" s="481"/>
      <c r="GS32" s="481"/>
      <c r="GT32" s="481"/>
      <c r="GU32" s="481"/>
      <c r="GV32" s="481"/>
      <c r="GW32" s="481"/>
      <c r="GX32" s="481"/>
      <c r="GY32" s="481"/>
      <c r="GZ32" s="481"/>
      <c r="HA32" s="481"/>
      <c r="HB32" s="481"/>
      <c r="HC32" s="481"/>
      <c r="HD32" s="481"/>
      <c r="HE32" s="481"/>
      <c r="HF32" s="481"/>
      <c r="HG32" s="481"/>
      <c r="HH32" s="481"/>
      <c r="HI32" s="481"/>
      <c r="HJ32" s="481"/>
      <c r="HK32" s="481"/>
      <c r="HL32" s="481"/>
      <c r="HM32" s="481"/>
      <c r="HN32" s="481"/>
      <c r="HO32" s="481"/>
      <c r="HP32" s="481"/>
      <c r="HQ32" s="481"/>
      <c r="HR32" s="481"/>
      <c r="HS32" s="481"/>
      <c r="HT32" s="481"/>
      <c r="HU32" s="481"/>
      <c r="HV32" s="481"/>
      <c r="HW32" s="481"/>
      <c r="HX32" s="481"/>
      <c r="HY32" s="481"/>
      <c r="HZ32" s="481"/>
      <c r="IA32" s="481"/>
      <c r="IB32" s="481"/>
      <c r="IC32" s="481"/>
      <c r="ID32" s="481"/>
      <c r="IE32" s="481"/>
      <c r="IF32" s="481"/>
      <c r="IG32" s="481"/>
      <c r="IH32" s="481"/>
      <c r="II32" s="481"/>
      <c r="IJ32" s="481"/>
      <c r="IK32" s="481"/>
      <c r="IL32" s="481"/>
      <c r="IM32" s="481"/>
      <c r="IN32" s="481"/>
      <c r="IO32" s="481"/>
      <c r="IP32" s="481"/>
      <c r="IQ32" s="481"/>
      <c r="IR32" s="481"/>
      <c r="IS32" s="481"/>
      <c r="IT32" s="481"/>
      <c r="IU32" s="481"/>
      <c r="IV32" s="481"/>
    </row>
    <row r="33" spans="1:256">
      <c r="A33" s="656"/>
      <c r="B33" s="506" t="s">
        <v>910</v>
      </c>
      <c r="C33" s="507">
        <f>[14]签约回款及交付明细表!$AC$42</f>
        <v>0</v>
      </c>
      <c r="D33" s="494">
        <f>SUM([14]签约回款及交付明细表!$AE$42:$AL$42)</f>
        <v>4658.161341968731</v>
      </c>
      <c r="E33" s="514">
        <f t="shared" si="11"/>
        <v>0</v>
      </c>
      <c r="F33" s="508"/>
      <c r="G33" s="509"/>
      <c r="H33" s="509"/>
      <c r="I33" s="509"/>
      <c r="J33" s="509"/>
      <c r="K33" s="509"/>
      <c r="L33" s="509"/>
      <c r="M33" s="509"/>
      <c r="N33" s="509"/>
      <c r="O33" s="509"/>
      <c r="P33" s="509"/>
      <c r="Q33" s="510"/>
      <c r="R33" s="511">
        <f t="shared" si="3"/>
        <v>0</v>
      </c>
      <c r="S33" s="512" t="str">
        <f t="shared" si="2"/>
        <v>-</v>
      </c>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1"/>
      <c r="DV33" s="481"/>
      <c r="DW33" s="481"/>
      <c r="DX33" s="481"/>
      <c r="DY33" s="481"/>
      <c r="DZ33" s="481"/>
      <c r="EA33" s="481"/>
      <c r="EB33" s="481"/>
      <c r="EC33" s="481"/>
      <c r="ED33" s="481"/>
      <c r="EE33" s="481"/>
      <c r="EF33" s="481"/>
      <c r="EG33" s="481"/>
      <c r="EH33" s="481"/>
      <c r="EI33" s="481"/>
      <c r="EJ33" s="481"/>
      <c r="EK33" s="481"/>
      <c r="EL33" s="481"/>
      <c r="EM33" s="481"/>
      <c r="EN33" s="481"/>
      <c r="EO33" s="481"/>
      <c r="EP33" s="481"/>
      <c r="EQ33" s="481"/>
      <c r="ER33" s="481"/>
      <c r="ES33" s="481"/>
      <c r="ET33" s="481"/>
      <c r="EU33" s="481"/>
      <c r="EV33" s="481"/>
      <c r="EW33" s="481"/>
      <c r="EX33" s="481"/>
      <c r="EY33" s="481"/>
      <c r="EZ33" s="481"/>
      <c r="FA33" s="481"/>
      <c r="FB33" s="481"/>
      <c r="FC33" s="481"/>
      <c r="FD33" s="481"/>
      <c r="FE33" s="481"/>
      <c r="FF33" s="481"/>
      <c r="FG33" s="481"/>
      <c r="FH33" s="481"/>
      <c r="FI33" s="481"/>
      <c r="FJ33" s="481"/>
      <c r="FK33" s="481"/>
      <c r="FL33" s="481"/>
      <c r="FM33" s="481"/>
      <c r="FN33" s="481"/>
      <c r="FO33" s="481"/>
      <c r="FP33" s="481"/>
      <c r="FQ33" s="481"/>
      <c r="FR33" s="481"/>
      <c r="FS33" s="481"/>
      <c r="FT33" s="481"/>
      <c r="FU33" s="481"/>
      <c r="FV33" s="481"/>
      <c r="FW33" s="481"/>
      <c r="FX33" s="481"/>
      <c r="FY33" s="481"/>
      <c r="FZ33" s="481"/>
      <c r="GA33" s="481"/>
      <c r="GB33" s="481"/>
      <c r="GC33" s="481"/>
      <c r="GD33" s="481"/>
      <c r="GE33" s="481"/>
      <c r="GF33" s="481"/>
      <c r="GG33" s="481"/>
      <c r="GH33" s="481"/>
      <c r="GI33" s="481"/>
      <c r="GJ33" s="481"/>
      <c r="GK33" s="481"/>
      <c r="GL33" s="481"/>
      <c r="GM33" s="481"/>
      <c r="GN33" s="481"/>
      <c r="GO33" s="481"/>
      <c r="GP33" s="481"/>
      <c r="GQ33" s="481"/>
      <c r="GR33" s="481"/>
      <c r="GS33" s="481"/>
      <c r="GT33" s="481"/>
      <c r="GU33" s="481"/>
      <c r="GV33" s="481"/>
      <c r="GW33" s="481"/>
      <c r="GX33" s="481"/>
      <c r="GY33" s="481"/>
      <c r="GZ33" s="481"/>
      <c r="HA33" s="481"/>
      <c r="HB33" s="481"/>
      <c r="HC33" s="481"/>
      <c r="HD33" s="481"/>
      <c r="HE33" s="481"/>
      <c r="HF33" s="481"/>
      <c r="HG33" s="481"/>
      <c r="HH33" s="481"/>
      <c r="HI33" s="481"/>
      <c r="HJ33" s="481"/>
      <c r="HK33" s="481"/>
      <c r="HL33" s="481"/>
      <c r="HM33" s="481"/>
      <c r="HN33" s="481"/>
      <c r="HO33" s="481"/>
      <c r="HP33" s="481"/>
      <c r="HQ33" s="481"/>
      <c r="HR33" s="481"/>
      <c r="HS33" s="481"/>
      <c r="HT33" s="481"/>
      <c r="HU33" s="481"/>
      <c r="HV33" s="481"/>
      <c r="HW33" s="481"/>
      <c r="HX33" s="481"/>
      <c r="HY33" s="481"/>
      <c r="HZ33" s="481"/>
      <c r="IA33" s="481"/>
      <c r="IB33" s="481"/>
      <c r="IC33" s="481"/>
      <c r="ID33" s="481"/>
      <c r="IE33" s="481"/>
      <c r="IF33" s="481"/>
      <c r="IG33" s="481"/>
      <c r="IH33" s="481"/>
      <c r="II33" s="481"/>
      <c r="IJ33" s="481"/>
      <c r="IK33" s="481"/>
      <c r="IL33" s="481"/>
      <c r="IM33" s="481"/>
      <c r="IN33" s="481"/>
      <c r="IO33" s="481"/>
      <c r="IP33" s="481"/>
      <c r="IQ33" s="481"/>
      <c r="IR33" s="481"/>
      <c r="IS33" s="481"/>
      <c r="IT33" s="481"/>
      <c r="IU33" s="481"/>
      <c r="IV33" s="481"/>
    </row>
    <row r="34" spans="1:256">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1"/>
      <c r="AZ34" s="481"/>
      <c r="BA34" s="481"/>
      <c r="BB34" s="481"/>
      <c r="BC34" s="481"/>
      <c r="BD34" s="481"/>
      <c r="BE34" s="481"/>
      <c r="BF34" s="481"/>
      <c r="BG34" s="481"/>
      <c r="BH34" s="481"/>
      <c r="BI34" s="481"/>
      <c r="BJ34" s="481"/>
      <c r="BK34" s="481"/>
      <c r="BL34" s="481"/>
      <c r="BM34" s="481"/>
      <c r="BN34" s="481"/>
      <c r="BO34" s="481"/>
      <c r="BP34" s="481"/>
      <c r="BQ34" s="481"/>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1"/>
      <c r="CO34" s="481"/>
      <c r="CP34" s="481"/>
      <c r="CQ34" s="481"/>
      <c r="CR34" s="481"/>
      <c r="CS34" s="481"/>
      <c r="CT34" s="481"/>
      <c r="CU34" s="481"/>
      <c r="CV34" s="481"/>
      <c r="CW34" s="481"/>
      <c r="CX34" s="481"/>
      <c r="CY34" s="481"/>
      <c r="CZ34" s="481"/>
      <c r="DA34" s="481"/>
      <c r="DB34" s="481"/>
      <c r="DC34" s="481"/>
      <c r="DD34" s="481"/>
      <c r="DE34" s="481"/>
      <c r="DF34" s="481"/>
      <c r="DG34" s="481"/>
      <c r="DH34" s="481"/>
      <c r="DI34" s="481"/>
      <c r="DJ34" s="481"/>
      <c r="DK34" s="481"/>
      <c r="DL34" s="481"/>
      <c r="DM34" s="481"/>
      <c r="DN34" s="481"/>
      <c r="DO34" s="481"/>
      <c r="DP34" s="481"/>
      <c r="DQ34" s="481"/>
      <c r="DR34" s="481"/>
      <c r="DS34" s="481"/>
      <c r="DT34" s="481"/>
      <c r="DU34" s="481"/>
      <c r="DV34" s="481"/>
      <c r="DW34" s="481"/>
      <c r="DX34" s="481"/>
      <c r="DY34" s="481"/>
      <c r="DZ34" s="481"/>
      <c r="EA34" s="481"/>
      <c r="EB34" s="481"/>
      <c r="EC34" s="481"/>
      <c r="ED34" s="481"/>
      <c r="EE34" s="481"/>
      <c r="EF34" s="481"/>
      <c r="EG34" s="481"/>
      <c r="EH34" s="481"/>
      <c r="EI34" s="481"/>
      <c r="EJ34" s="481"/>
      <c r="EK34" s="481"/>
      <c r="EL34" s="481"/>
      <c r="EM34" s="481"/>
      <c r="EN34" s="481"/>
      <c r="EO34" s="481"/>
      <c r="EP34" s="481"/>
      <c r="EQ34" s="481"/>
      <c r="ER34" s="481"/>
      <c r="ES34" s="481"/>
      <c r="ET34" s="481"/>
      <c r="EU34" s="481"/>
      <c r="EV34" s="481"/>
      <c r="EW34" s="481"/>
      <c r="EX34" s="481"/>
      <c r="EY34" s="481"/>
      <c r="EZ34" s="481"/>
      <c r="FA34" s="481"/>
      <c r="FB34" s="481"/>
      <c r="FC34" s="481"/>
      <c r="FD34" s="481"/>
      <c r="FE34" s="481"/>
      <c r="FF34" s="481"/>
      <c r="FG34" s="481"/>
      <c r="FH34" s="481"/>
      <c r="FI34" s="481"/>
      <c r="FJ34" s="481"/>
      <c r="FK34" s="481"/>
      <c r="FL34" s="481"/>
      <c r="FM34" s="481"/>
      <c r="FN34" s="481"/>
      <c r="FO34" s="481"/>
      <c r="FP34" s="481"/>
      <c r="FQ34" s="481"/>
      <c r="FR34" s="481"/>
      <c r="FS34" s="481"/>
      <c r="FT34" s="481"/>
      <c r="FU34" s="481"/>
      <c r="FV34" s="481"/>
      <c r="FW34" s="481"/>
      <c r="FX34" s="481"/>
      <c r="FY34" s="481"/>
      <c r="FZ34" s="481"/>
      <c r="GA34" s="481"/>
      <c r="GB34" s="481"/>
      <c r="GC34" s="481"/>
      <c r="GD34" s="481"/>
      <c r="GE34" s="481"/>
      <c r="GF34" s="481"/>
      <c r="GG34" s="481"/>
      <c r="GH34" s="481"/>
      <c r="GI34" s="481"/>
      <c r="GJ34" s="481"/>
      <c r="GK34" s="481"/>
      <c r="GL34" s="481"/>
      <c r="GM34" s="481"/>
      <c r="GN34" s="481"/>
      <c r="GO34" s="481"/>
      <c r="GP34" s="481"/>
      <c r="GQ34" s="481"/>
      <c r="GR34" s="481"/>
      <c r="GS34" s="481"/>
      <c r="GT34" s="481"/>
      <c r="GU34" s="481"/>
      <c r="GV34" s="481"/>
      <c r="GW34" s="481"/>
      <c r="GX34" s="481"/>
      <c r="GY34" s="481"/>
      <c r="GZ34" s="481"/>
      <c r="HA34" s="481"/>
      <c r="HB34" s="481"/>
      <c r="HC34" s="481"/>
      <c r="HD34" s="481"/>
      <c r="HE34" s="481"/>
      <c r="HF34" s="481"/>
      <c r="HG34" s="481"/>
      <c r="HH34" s="481"/>
      <c r="HI34" s="481"/>
      <c r="HJ34" s="481"/>
      <c r="HK34" s="481"/>
      <c r="HL34" s="481"/>
      <c r="HM34" s="481"/>
      <c r="HN34" s="481"/>
      <c r="HO34" s="481"/>
      <c r="HP34" s="481"/>
      <c r="HQ34" s="481"/>
      <c r="HR34" s="481"/>
      <c r="HS34" s="481"/>
      <c r="HT34" s="481"/>
      <c r="HU34" s="481"/>
      <c r="HV34" s="481"/>
      <c r="HW34" s="481"/>
      <c r="HX34" s="481"/>
      <c r="HY34" s="481"/>
      <c r="HZ34" s="481"/>
      <c r="IA34" s="481"/>
      <c r="IB34" s="481"/>
      <c r="IC34" s="481"/>
      <c r="ID34" s="481"/>
      <c r="IE34" s="481"/>
      <c r="IF34" s="481"/>
      <c r="IG34" s="481"/>
      <c r="IH34" s="481"/>
      <c r="II34" s="481"/>
      <c r="IJ34" s="481"/>
      <c r="IK34" s="481"/>
      <c r="IL34" s="481"/>
      <c r="IM34" s="481"/>
      <c r="IN34" s="481"/>
      <c r="IO34" s="481"/>
      <c r="IP34" s="481"/>
      <c r="IQ34" s="481"/>
      <c r="IR34" s="481"/>
      <c r="IS34" s="481"/>
      <c r="IT34" s="481"/>
      <c r="IU34" s="481"/>
      <c r="IV34" s="481"/>
    </row>
    <row r="35" spans="1:256">
      <c r="A35" s="515" t="s">
        <v>915</v>
      </c>
      <c r="B35" s="515"/>
      <c r="C35" s="515"/>
      <c r="D35" s="515"/>
      <c r="E35" s="515"/>
      <c r="F35" s="515"/>
      <c r="G35" s="515"/>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1"/>
      <c r="BE35" s="481"/>
      <c r="BF35" s="481"/>
      <c r="BG35" s="481"/>
      <c r="BH35" s="481"/>
      <c r="BI35" s="481"/>
      <c r="BJ35" s="481"/>
      <c r="BK35" s="481"/>
      <c r="BL35" s="481"/>
      <c r="BM35" s="481"/>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1"/>
      <c r="CY35" s="481"/>
      <c r="CZ35" s="481"/>
      <c r="DA35" s="481"/>
      <c r="DB35" s="481"/>
      <c r="DC35" s="481"/>
      <c r="DD35" s="481"/>
      <c r="DE35" s="481"/>
      <c r="DF35" s="481"/>
      <c r="DG35" s="481"/>
      <c r="DH35" s="481"/>
      <c r="DI35" s="481"/>
      <c r="DJ35" s="481"/>
      <c r="DK35" s="481"/>
      <c r="DL35" s="481"/>
      <c r="DM35" s="481"/>
      <c r="DN35" s="481"/>
      <c r="DO35" s="481"/>
      <c r="DP35" s="481"/>
      <c r="DQ35" s="481"/>
      <c r="DR35" s="481"/>
      <c r="DS35" s="481"/>
      <c r="DT35" s="481"/>
      <c r="DU35" s="481"/>
      <c r="DV35" s="481"/>
      <c r="DW35" s="481"/>
      <c r="DX35" s="481"/>
      <c r="DY35" s="481"/>
      <c r="DZ35" s="481"/>
      <c r="EA35" s="481"/>
      <c r="EB35" s="481"/>
      <c r="EC35" s="481"/>
      <c r="ED35" s="481"/>
      <c r="EE35" s="481"/>
      <c r="EF35" s="481"/>
      <c r="EG35" s="481"/>
      <c r="EH35" s="481"/>
      <c r="EI35" s="481"/>
      <c r="EJ35" s="481"/>
      <c r="EK35" s="481"/>
      <c r="EL35" s="481"/>
      <c r="EM35" s="481"/>
      <c r="EN35" s="481"/>
      <c r="EO35" s="481"/>
      <c r="EP35" s="481"/>
      <c r="EQ35" s="481"/>
      <c r="ER35" s="481"/>
      <c r="ES35" s="481"/>
      <c r="ET35" s="481"/>
      <c r="EU35" s="481"/>
      <c r="EV35" s="481"/>
      <c r="EW35" s="481"/>
      <c r="EX35" s="481"/>
      <c r="EY35" s="481"/>
      <c r="EZ35" s="481"/>
      <c r="FA35" s="481"/>
      <c r="FB35" s="481"/>
      <c r="FC35" s="481"/>
      <c r="FD35" s="481"/>
      <c r="FE35" s="481"/>
      <c r="FF35" s="481"/>
      <c r="FG35" s="481"/>
      <c r="FH35" s="481"/>
      <c r="FI35" s="481"/>
      <c r="FJ35" s="481"/>
      <c r="FK35" s="481"/>
      <c r="FL35" s="481"/>
      <c r="FM35" s="481"/>
      <c r="FN35" s="481"/>
      <c r="FO35" s="481"/>
      <c r="FP35" s="481"/>
      <c r="FQ35" s="481"/>
      <c r="FR35" s="481"/>
      <c r="FS35" s="481"/>
      <c r="FT35" s="481"/>
      <c r="FU35" s="481"/>
      <c r="FV35" s="481"/>
      <c r="FW35" s="481"/>
      <c r="FX35" s="481"/>
      <c r="FY35" s="481"/>
      <c r="FZ35" s="481"/>
      <c r="GA35" s="481"/>
      <c r="GB35" s="481"/>
      <c r="GC35" s="481"/>
      <c r="GD35" s="481"/>
      <c r="GE35" s="481"/>
      <c r="GF35" s="481"/>
      <c r="GG35" s="481"/>
      <c r="GH35" s="481"/>
      <c r="GI35" s="481"/>
      <c r="GJ35" s="481"/>
      <c r="GK35" s="481"/>
      <c r="GL35" s="481"/>
      <c r="GM35" s="481"/>
      <c r="GN35" s="481"/>
      <c r="GO35" s="481"/>
      <c r="GP35" s="481"/>
      <c r="GQ35" s="481"/>
      <c r="GR35" s="481"/>
      <c r="GS35" s="481"/>
      <c r="GT35" s="481"/>
      <c r="GU35" s="481"/>
      <c r="GV35" s="481"/>
      <c r="GW35" s="481"/>
      <c r="GX35" s="481"/>
      <c r="GY35" s="481"/>
      <c r="GZ35" s="481"/>
      <c r="HA35" s="481"/>
      <c r="HB35" s="481"/>
      <c r="HC35" s="481"/>
      <c r="HD35" s="481"/>
      <c r="HE35" s="481"/>
      <c r="HF35" s="481"/>
      <c r="HG35" s="481"/>
      <c r="HH35" s="481"/>
      <c r="HI35" s="481"/>
      <c r="HJ35" s="481"/>
      <c r="HK35" s="481"/>
      <c r="HL35" s="481"/>
      <c r="HM35" s="481"/>
      <c r="HN35" s="481"/>
      <c r="HO35" s="481"/>
      <c r="HP35" s="481"/>
      <c r="HQ35" s="481"/>
      <c r="HR35" s="481"/>
      <c r="HS35" s="481"/>
      <c r="HT35" s="481"/>
      <c r="HU35" s="481"/>
      <c r="HV35" s="481"/>
      <c r="HW35" s="481"/>
      <c r="HX35" s="481"/>
      <c r="HY35" s="481"/>
      <c r="HZ35" s="481"/>
      <c r="IA35" s="481"/>
      <c r="IB35" s="481"/>
      <c r="IC35" s="481"/>
      <c r="ID35" s="481"/>
      <c r="IE35" s="481"/>
      <c r="IF35" s="481"/>
      <c r="IG35" s="481"/>
      <c r="IH35" s="481"/>
      <c r="II35" s="481"/>
      <c r="IJ35" s="481"/>
      <c r="IK35" s="481"/>
      <c r="IL35" s="481"/>
      <c r="IM35" s="481"/>
      <c r="IN35" s="481"/>
      <c r="IO35" s="481"/>
      <c r="IP35" s="481"/>
      <c r="IQ35" s="481"/>
      <c r="IR35" s="481"/>
      <c r="IS35" s="481"/>
      <c r="IT35" s="481"/>
      <c r="IU35" s="481"/>
      <c r="IV35" s="481"/>
    </row>
    <row r="36" spans="1:256">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81"/>
      <c r="BB36" s="481"/>
      <c r="BC36" s="481"/>
      <c r="BD36" s="481"/>
      <c r="BE36" s="481"/>
      <c r="BF36" s="481"/>
      <c r="BG36" s="481"/>
      <c r="BH36" s="481"/>
      <c r="BI36" s="481"/>
      <c r="BJ36" s="481"/>
      <c r="BK36" s="481"/>
      <c r="BL36" s="481"/>
      <c r="BM36" s="481"/>
      <c r="BN36" s="481"/>
      <c r="BO36" s="481"/>
      <c r="BP36" s="481"/>
      <c r="BQ36" s="481"/>
      <c r="BR36" s="481"/>
      <c r="BS36" s="481"/>
      <c r="BT36" s="481"/>
      <c r="BU36" s="481"/>
      <c r="BV36" s="481"/>
      <c r="BW36" s="481"/>
      <c r="BX36" s="481"/>
      <c r="BY36" s="481"/>
      <c r="BZ36" s="481"/>
      <c r="CA36" s="481"/>
      <c r="CB36" s="481"/>
      <c r="CC36" s="481"/>
      <c r="CD36" s="481"/>
      <c r="CE36" s="481"/>
      <c r="CF36" s="481"/>
      <c r="CG36" s="481"/>
      <c r="CH36" s="481"/>
      <c r="CI36" s="481"/>
      <c r="CJ36" s="481"/>
      <c r="CK36" s="481"/>
      <c r="CL36" s="481"/>
      <c r="CM36" s="481"/>
      <c r="CN36" s="481"/>
      <c r="CO36" s="481"/>
      <c r="CP36" s="481"/>
      <c r="CQ36" s="481"/>
      <c r="CR36" s="481"/>
      <c r="CS36" s="481"/>
      <c r="CT36" s="481"/>
      <c r="CU36" s="481"/>
      <c r="CV36" s="481"/>
      <c r="CW36" s="481"/>
      <c r="CX36" s="481"/>
      <c r="CY36" s="481"/>
      <c r="CZ36" s="481"/>
      <c r="DA36" s="481"/>
      <c r="DB36" s="481"/>
      <c r="DC36" s="481"/>
      <c r="DD36" s="481"/>
      <c r="DE36" s="481"/>
      <c r="DF36" s="481"/>
      <c r="DG36" s="481"/>
      <c r="DH36" s="481"/>
      <c r="DI36" s="481"/>
      <c r="DJ36" s="481"/>
      <c r="DK36" s="481"/>
      <c r="DL36" s="481"/>
      <c r="DM36" s="481"/>
      <c r="DN36" s="481"/>
      <c r="DO36" s="481"/>
      <c r="DP36" s="481"/>
      <c r="DQ36" s="481"/>
      <c r="DR36" s="481"/>
      <c r="DS36" s="481"/>
      <c r="DT36" s="481"/>
      <c r="DU36" s="481"/>
      <c r="DV36" s="481"/>
      <c r="DW36" s="481"/>
      <c r="DX36" s="481"/>
      <c r="DY36" s="481"/>
      <c r="DZ36" s="481"/>
      <c r="EA36" s="481"/>
      <c r="EB36" s="481"/>
      <c r="EC36" s="481"/>
      <c r="ED36" s="481"/>
      <c r="EE36" s="481"/>
      <c r="EF36" s="481"/>
      <c r="EG36" s="481"/>
      <c r="EH36" s="481"/>
      <c r="EI36" s="481"/>
      <c r="EJ36" s="481"/>
      <c r="EK36" s="481"/>
      <c r="EL36" s="481"/>
      <c r="EM36" s="481"/>
      <c r="EN36" s="481"/>
      <c r="EO36" s="481"/>
      <c r="EP36" s="481"/>
      <c r="EQ36" s="481"/>
      <c r="ER36" s="481"/>
      <c r="ES36" s="481"/>
      <c r="ET36" s="481"/>
      <c r="EU36" s="481"/>
      <c r="EV36" s="481"/>
      <c r="EW36" s="481"/>
      <c r="EX36" s="481"/>
      <c r="EY36" s="481"/>
      <c r="EZ36" s="481"/>
      <c r="FA36" s="481"/>
      <c r="FB36" s="481"/>
      <c r="FC36" s="481"/>
      <c r="FD36" s="481"/>
      <c r="FE36" s="481"/>
      <c r="FF36" s="481"/>
      <c r="FG36" s="481"/>
      <c r="FH36" s="481"/>
      <c r="FI36" s="481"/>
      <c r="FJ36" s="481"/>
      <c r="FK36" s="481"/>
      <c r="FL36" s="481"/>
      <c r="FM36" s="481"/>
      <c r="FN36" s="481"/>
      <c r="FO36" s="481"/>
      <c r="FP36" s="481"/>
      <c r="FQ36" s="481"/>
      <c r="FR36" s="481"/>
      <c r="FS36" s="481"/>
      <c r="FT36" s="481"/>
      <c r="FU36" s="481"/>
      <c r="FV36" s="481"/>
      <c r="FW36" s="481"/>
      <c r="FX36" s="481"/>
      <c r="FY36" s="481"/>
      <c r="FZ36" s="481"/>
      <c r="GA36" s="481"/>
      <c r="GB36" s="481"/>
      <c r="GC36" s="481"/>
      <c r="GD36" s="481"/>
      <c r="GE36" s="481"/>
      <c r="GF36" s="481"/>
      <c r="GG36" s="481"/>
      <c r="GH36" s="481"/>
      <c r="GI36" s="481"/>
      <c r="GJ36" s="481"/>
      <c r="GK36" s="481"/>
      <c r="GL36" s="481"/>
      <c r="GM36" s="481"/>
      <c r="GN36" s="481"/>
      <c r="GO36" s="481"/>
      <c r="GP36" s="481"/>
      <c r="GQ36" s="481"/>
      <c r="GR36" s="481"/>
      <c r="GS36" s="481"/>
      <c r="GT36" s="481"/>
      <c r="GU36" s="481"/>
      <c r="GV36" s="481"/>
      <c r="GW36" s="481"/>
      <c r="GX36" s="481"/>
      <c r="GY36" s="481"/>
      <c r="GZ36" s="481"/>
      <c r="HA36" s="481"/>
      <c r="HB36" s="481"/>
      <c r="HC36" s="481"/>
      <c r="HD36" s="481"/>
      <c r="HE36" s="481"/>
      <c r="HF36" s="481"/>
      <c r="HG36" s="481"/>
      <c r="HH36" s="481"/>
      <c r="HI36" s="481"/>
      <c r="HJ36" s="481"/>
      <c r="HK36" s="481"/>
      <c r="HL36" s="481"/>
      <c r="HM36" s="481"/>
      <c r="HN36" s="481"/>
      <c r="HO36" s="481"/>
      <c r="HP36" s="481"/>
      <c r="HQ36" s="481"/>
      <c r="HR36" s="481"/>
      <c r="HS36" s="481"/>
      <c r="HT36" s="481"/>
      <c r="HU36" s="481"/>
      <c r="HV36" s="481"/>
      <c r="HW36" s="481"/>
      <c r="HX36" s="481"/>
      <c r="HY36" s="481"/>
      <c r="HZ36" s="481"/>
      <c r="IA36" s="481"/>
      <c r="IB36" s="481"/>
      <c r="IC36" s="481"/>
      <c r="ID36" s="481"/>
      <c r="IE36" s="481"/>
      <c r="IF36" s="481"/>
      <c r="IG36" s="481"/>
      <c r="IH36" s="481"/>
      <c r="II36" s="481"/>
      <c r="IJ36" s="481"/>
      <c r="IK36" s="481"/>
      <c r="IL36" s="481"/>
      <c r="IM36" s="481"/>
      <c r="IN36" s="481"/>
      <c r="IO36" s="481"/>
      <c r="IP36" s="481"/>
      <c r="IQ36" s="481"/>
      <c r="IR36" s="481"/>
      <c r="IS36" s="481"/>
      <c r="IT36" s="481"/>
      <c r="IU36" s="481"/>
      <c r="IV36" s="481"/>
    </row>
    <row r="37" spans="1:256">
      <c r="T37" s="481"/>
      <c r="U37" s="481"/>
      <c r="V37" s="481"/>
      <c r="W37" s="481"/>
      <c r="X37" s="481"/>
      <c r="Y37" s="481"/>
      <c r="Z37" s="481"/>
      <c r="AA37" s="481"/>
      <c r="AB37" s="481"/>
      <c r="AC37" s="481"/>
      <c r="AD37" s="481"/>
      <c r="AE37" s="481"/>
      <c r="AF37" s="481"/>
      <c r="AG37" s="481"/>
      <c r="AH37" s="481"/>
      <c r="AI37" s="481"/>
      <c r="AJ37" s="481"/>
      <c r="AK37" s="481"/>
      <c r="AL37" s="481"/>
      <c r="AM37" s="481"/>
      <c r="AN37" s="481"/>
      <c r="AO37" s="481"/>
      <c r="AP37" s="481"/>
      <c r="AQ37" s="481"/>
      <c r="AR37" s="481"/>
      <c r="AS37" s="481"/>
      <c r="AT37" s="481"/>
      <c r="AU37" s="481"/>
      <c r="AV37" s="481"/>
      <c r="AW37" s="481"/>
      <c r="AX37" s="481"/>
      <c r="AY37" s="481"/>
      <c r="AZ37" s="481"/>
      <c r="BA37" s="481"/>
      <c r="BB37" s="481"/>
      <c r="BC37" s="481"/>
      <c r="BD37" s="481"/>
      <c r="BE37" s="481"/>
      <c r="BF37" s="481"/>
      <c r="BG37" s="481"/>
      <c r="BH37" s="481"/>
      <c r="BI37" s="481"/>
      <c r="BJ37" s="481"/>
      <c r="BK37" s="481"/>
      <c r="BL37" s="481"/>
      <c r="BM37" s="481"/>
      <c r="BN37" s="481"/>
      <c r="BO37" s="481"/>
      <c r="BP37" s="481"/>
      <c r="BQ37" s="481"/>
      <c r="BR37" s="481"/>
      <c r="BS37" s="481"/>
      <c r="BT37" s="481"/>
      <c r="BU37" s="481"/>
      <c r="BV37" s="481"/>
      <c r="BW37" s="481"/>
      <c r="BX37" s="481"/>
      <c r="BY37" s="481"/>
      <c r="BZ37" s="481"/>
      <c r="CA37" s="481"/>
      <c r="CB37" s="481"/>
      <c r="CC37" s="481"/>
      <c r="CD37" s="481"/>
      <c r="CE37" s="481"/>
      <c r="CF37" s="481"/>
      <c r="CG37" s="481"/>
      <c r="CH37" s="481"/>
      <c r="CI37" s="481"/>
      <c r="CJ37" s="481"/>
      <c r="CK37" s="481"/>
      <c r="CL37" s="481"/>
      <c r="CM37" s="481"/>
      <c r="CN37" s="481"/>
      <c r="CO37" s="481"/>
      <c r="CP37" s="481"/>
      <c r="CQ37" s="481"/>
      <c r="CR37" s="481"/>
      <c r="CS37" s="481"/>
      <c r="CT37" s="481"/>
      <c r="CU37" s="481"/>
      <c r="CV37" s="481"/>
      <c r="CW37" s="481"/>
      <c r="CX37" s="481"/>
      <c r="CY37" s="481"/>
      <c r="CZ37" s="481"/>
      <c r="DA37" s="481"/>
      <c r="DB37" s="481"/>
      <c r="DC37" s="481"/>
      <c r="DD37" s="481"/>
      <c r="DE37" s="481"/>
      <c r="DF37" s="481"/>
      <c r="DG37" s="481"/>
      <c r="DH37" s="481"/>
      <c r="DI37" s="481"/>
      <c r="DJ37" s="481"/>
      <c r="DK37" s="481"/>
      <c r="DL37" s="481"/>
      <c r="DM37" s="481"/>
      <c r="DN37" s="481"/>
      <c r="DO37" s="481"/>
      <c r="DP37" s="481"/>
      <c r="DQ37" s="481"/>
      <c r="DR37" s="481"/>
      <c r="DS37" s="481"/>
      <c r="DT37" s="481"/>
      <c r="DU37" s="481"/>
      <c r="DV37" s="481"/>
      <c r="DW37" s="481"/>
      <c r="DX37" s="481"/>
      <c r="DY37" s="481"/>
      <c r="DZ37" s="481"/>
      <c r="EA37" s="481"/>
      <c r="EB37" s="481"/>
      <c r="EC37" s="481"/>
      <c r="ED37" s="481"/>
      <c r="EE37" s="481"/>
      <c r="EF37" s="481"/>
      <c r="EG37" s="481"/>
      <c r="EH37" s="481"/>
      <c r="EI37" s="481"/>
      <c r="EJ37" s="481"/>
      <c r="EK37" s="481"/>
      <c r="EL37" s="481"/>
      <c r="EM37" s="481"/>
      <c r="EN37" s="481"/>
      <c r="EO37" s="481"/>
      <c r="EP37" s="481"/>
      <c r="EQ37" s="481"/>
      <c r="ER37" s="481"/>
      <c r="ES37" s="481"/>
      <c r="ET37" s="481"/>
      <c r="EU37" s="481"/>
      <c r="EV37" s="481"/>
      <c r="EW37" s="481"/>
      <c r="EX37" s="481"/>
      <c r="EY37" s="481"/>
      <c r="EZ37" s="481"/>
      <c r="FA37" s="481"/>
      <c r="FB37" s="481"/>
      <c r="FC37" s="481"/>
      <c r="FD37" s="481"/>
      <c r="FE37" s="481"/>
      <c r="FF37" s="481"/>
      <c r="FG37" s="481"/>
      <c r="FH37" s="481"/>
      <c r="FI37" s="481"/>
      <c r="FJ37" s="481"/>
      <c r="FK37" s="481"/>
      <c r="FL37" s="481"/>
      <c r="FM37" s="481"/>
      <c r="FN37" s="481"/>
      <c r="FO37" s="481"/>
      <c r="FP37" s="481"/>
      <c r="FQ37" s="481"/>
      <c r="FR37" s="481"/>
      <c r="FS37" s="481"/>
      <c r="FT37" s="481"/>
      <c r="FU37" s="481"/>
      <c r="FV37" s="481"/>
      <c r="FW37" s="481"/>
      <c r="FX37" s="481"/>
      <c r="FY37" s="481"/>
      <c r="FZ37" s="481"/>
      <c r="GA37" s="481"/>
      <c r="GB37" s="481"/>
      <c r="GC37" s="481"/>
      <c r="GD37" s="481"/>
      <c r="GE37" s="481"/>
      <c r="GF37" s="481"/>
      <c r="GG37" s="481"/>
      <c r="GH37" s="481"/>
      <c r="GI37" s="481"/>
      <c r="GJ37" s="481"/>
      <c r="GK37" s="481"/>
      <c r="GL37" s="481"/>
      <c r="GM37" s="481"/>
      <c r="GN37" s="481"/>
      <c r="GO37" s="481"/>
      <c r="GP37" s="481"/>
      <c r="GQ37" s="481"/>
      <c r="GR37" s="481"/>
      <c r="GS37" s="481"/>
      <c r="GT37" s="481"/>
      <c r="GU37" s="481"/>
      <c r="GV37" s="481"/>
      <c r="GW37" s="481"/>
      <c r="GX37" s="481"/>
      <c r="GY37" s="481"/>
      <c r="GZ37" s="481"/>
      <c r="HA37" s="481"/>
      <c r="HB37" s="481"/>
      <c r="HC37" s="481"/>
      <c r="HD37" s="481"/>
      <c r="HE37" s="481"/>
      <c r="HF37" s="481"/>
      <c r="HG37" s="481"/>
      <c r="HH37" s="481"/>
      <c r="HI37" s="481"/>
      <c r="HJ37" s="481"/>
      <c r="HK37" s="481"/>
      <c r="HL37" s="481"/>
      <c r="HM37" s="481"/>
      <c r="HN37" s="481"/>
      <c r="HO37" s="481"/>
      <c r="HP37" s="481"/>
      <c r="HQ37" s="481"/>
      <c r="HR37" s="481"/>
      <c r="HS37" s="481"/>
      <c r="HT37" s="481"/>
      <c r="HU37" s="481"/>
      <c r="HV37" s="481"/>
      <c r="HW37" s="481"/>
      <c r="HX37" s="481"/>
      <c r="HY37" s="481"/>
      <c r="HZ37" s="481"/>
      <c r="IA37" s="481"/>
      <c r="IB37" s="481"/>
      <c r="IC37" s="481"/>
      <c r="ID37" s="481"/>
      <c r="IE37" s="481"/>
      <c r="IF37" s="481"/>
      <c r="IG37" s="481"/>
      <c r="IH37" s="481"/>
      <c r="II37" s="481"/>
      <c r="IJ37" s="481"/>
      <c r="IK37" s="481"/>
      <c r="IL37" s="481"/>
      <c r="IM37" s="481"/>
      <c r="IN37" s="481"/>
      <c r="IO37" s="481"/>
      <c r="IP37" s="481"/>
      <c r="IQ37" s="481"/>
      <c r="IR37" s="481"/>
      <c r="IS37" s="481"/>
      <c r="IT37" s="481"/>
      <c r="IU37" s="481"/>
      <c r="IV37" s="481"/>
    </row>
    <row r="38" spans="1:256">
      <c r="T38" s="481"/>
      <c r="U38" s="481"/>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1"/>
      <c r="BE38" s="481"/>
      <c r="BF38" s="481"/>
      <c r="BG38" s="481"/>
      <c r="BH38" s="481"/>
      <c r="BI38" s="481"/>
      <c r="BJ38" s="481"/>
      <c r="BK38" s="481"/>
      <c r="BL38" s="481"/>
      <c r="BM38" s="481"/>
      <c r="BN38" s="481"/>
      <c r="BO38" s="481"/>
      <c r="BP38" s="481"/>
      <c r="BQ38" s="481"/>
      <c r="BR38" s="481"/>
      <c r="BS38" s="481"/>
      <c r="BT38" s="481"/>
      <c r="BU38" s="481"/>
      <c r="BV38" s="481"/>
      <c r="BW38" s="481"/>
      <c r="BX38" s="481"/>
      <c r="BY38" s="481"/>
      <c r="BZ38" s="481"/>
      <c r="CA38" s="481"/>
      <c r="CB38" s="481"/>
      <c r="CC38" s="481"/>
      <c r="CD38" s="481"/>
      <c r="CE38" s="481"/>
      <c r="CF38" s="481"/>
      <c r="CG38" s="481"/>
      <c r="CH38" s="481"/>
      <c r="CI38" s="481"/>
      <c r="CJ38" s="481"/>
      <c r="CK38" s="481"/>
      <c r="CL38" s="481"/>
      <c r="CM38" s="481"/>
      <c r="CN38" s="481"/>
      <c r="CO38" s="481"/>
      <c r="CP38" s="481"/>
      <c r="CQ38" s="481"/>
      <c r="CR38" s="481"/>
      <c r="CS38" s="481"/>
      <c r="CT38" s="481"/>
      <c r="CU38" s="481"/>
      <c r="CV38" s="481"/>
      <c r="CW38" s="481"/>
      <c r="CX38" s="481"/>
      <c r="CY38" s="481"/>
      <c r="CZ38" s="481"/>
      <c r="DA38" s="481"/>
      <c r="DB38" s="481"/>
      <c r="DC38" s="481"/>
      <c r="DD38" s="481"/>
      <c r="DE38" s="481"/>
      <c r="DF38" s="481"/>
      <c r="DG38" s="481"/>
      <c r="DH38" s="481"/>
      <c r="DI38" s="481"/>
      <c r="DJ38" s="481"/>
      <c r="DK38" s="481"/>
      <c r="DL38" s="481"/>
      <c r="DM38" s="481"/>
      <c r="DN38" s="481"/>
      <c r="DO38" s="481"/>
      <c r="DP38" s="481"/>
      <c r="DQ38" s="481"/>
      <c r="DR38" s="481"/>
      <c r="DS38" s="481"/>
      <c r="DT38" s="481"/>
      <c r="DU38" s="481"/>
      <c r="DV38" s="481"/>
      <c r="DW38" s="481"/>
      <c r="DX38" s="481"/>
      <c r="DY38" s="481"/>
      <c r="DZ38" s="481"/>
      <c r="EA38" s="481"/>
      <c r="EB38" s="481"/>
      <c r="EC38" s="481"/>
      <c r="ED38" s="481"/>
      <c r="EE38" s="481"/>
      <c r="EF38" s="481"/>
      <c r="EG38" s="481"/>
      <c r="EH38" s="481"/>
      <c r="EI38" s="481"/>
      <c r="EJ38" s="481"/>
      <c r="EK38" s="481"/>
      <c r="EL38" s="481"/>
      <c r="EM38" s="481"/>
      <c r="EN38" s="481"/>
      <c r="EO38" s="481"/>
      <c r="EP38" s="481"/>
      <c r="EQ38" s="481"/>
      <c r="ER38" s="481"/>
      <c r="ES38" s="481"/>
      <c r="ET38" s="481"/>
      <c r="EU38" s="481"/>
      <c r="EV38" s="481"/>
      <c r="EW38" s="481"/>
      <c r="EX38" s="481"/>
      <c r="EY38" s="481"/>
      <c r="EZ38" s="481"/>
      <c r="FA38" s="481"/>
      <c r="FB38" s="481"/>
      <c r="FC38" s="481"/>
      <c r="FD38" s="481"/>
      <c r="FE38" s="481"/>
      <c r="FF38" s="481"/>
      <c r="FG38" s="481"/>
      <c r="FH38" s="481"/>
      <c r="FI38" s="481"/>
      <c r="FJ38" s="481"/>
      <c r="FK38" s="481"/>
      <c r="FL38" s="481"/>
      <c r="FM38" s="481"/>
      <c r="FN38" s="481"/>
      <c r="FO38" s="481"/>
      <c r="FP38" s="481"/>
      <c r="FQ38" s="481"/>
      <c r="FR38" s="481"/>
      <c r="FS38" s="481"/>
      <c r="FT38" s="481"/>
      <c r="FU38" s="481"/>
      <c r="FV38" s="481"/>
      <c r="FW38" s="481"/>
      <c r="FX38" s="481"/>
      <c r="FY38" s="481"/>
      <c r="FZ38" s="481"/>
      <c r="GA38" s="481"/>
      <c r="GB38" s="481"/>
      <c r="GC38" s="481"/>
      <c r="GD38" s="481"/>
      <c r="GE38" s="481"/>
      <c r="GF38" s="481"/>
      <c r="GG38" s="481"/>
      <c r="GH38" s="481"/>
      <c r="GI38" s="481"/>
      <c r="GJ38" s="481"/>
      <c r="GK38" s="481"/>
      <c r="GL38" s="481"/>
      <c r="GM38" s="481"/>
      <c r="GN38" s="481"/>
      <c r="GO38" s="481"/>
      <c r="GP38" s="481"/>
      <c r="GQ38" s="481"/>
      <c r="GR38" s="481"/>
      <c r="GS38" s="481"/>
      <c r="GT38" s="481"/>
      <c r="GU38" s="481"/>
      <c r="GV38" s="481"/>
      <c r="GW38" s="481"/>
      <c r="GX38" s="481"/>
      <c r="GY38" s="481"/>
      <c r="GZ38" s="481"/>
      <c r="HA38" s="481"/>
      <c r="HB38" s="481"/>
      <c r="HC38" s="481"/>
      <c r="HD38" s="481"/>
      <c r="HE38" s="481"/>
      <c r="HF38" s="481"/>
      <c r="HG38" s="481"/>
      <c r="HH38" s="481"/>
      <c r="HI38" s="481"/>
      <c r="HJ38" s="481"/>
      <c r="HK38" s="481"/>
      <c r="HL38" s="481"/>
      <c r="HM38" s="481"/>
      <c r="HN38" s="481"/>
      <c r="HO38" s="481"/>
      <c r="HP38" s="481"/>
      <c r="HQ38" s="481"/>
      <c r="HR38" s="481"/>
      <c r="HS38" s="481"/>
      <c r="HT38" s="481"/>
      <c r="HU38" s="481"/>
      <c r="HV38" s="481"/>
      <c r="HW38" s="481"/>
      <c r="HX38" s="481"/>
      <c r="HY38" s="481"/>
      <c r="HZ38" s="481"/>
      <c r="IA38" s="481"/>
      <c r="IB38" s="481"/>
      <c r="IC38" s="481"/>
      <c r="ID38" s="481"/>
      <c r="IE38" s="481"/>
      <c r="IF38" s="481"/>
      <c r="IG38" s="481"/>
      <c r="IH38" s="481"/>
      <c r="II38" s="481"/>
      <c r="IJ38" s="481"/>
      <c r="IK38" s="481"/>
      <c r="IL38" s="481"/>
      <c r="IM38" s="481"/>
      <c r="IN38" s="481"/>
      <c r="IO38" s="481"/>
      <c r="IP38" s="481"/>
      <c r="IQ38" s="481"/>
      <c r="IR38" s="481"/>
      <c r="IS38" s="481"/>
      <c r="IT38" s="481"/>
      <c r="IU38" s="481"/>
      <c r="IV38" s="481"/>
    </row>
    <row r="39" spans="1:256" ht="33">
      <c r="A39" s="516"/>
      <c r="B39" s="517" t="s">
        <v>890</v>
      </c>
      <c r="C39" s="517" t="s">
        <v>891</v>
      </c>
      <c r="D39" s="517" t="s">
        <v>892</v>
      </c>
      <c r="E39" s="518" t="s">
        <v>905</v>
      </c>
      <c r="F39" s="519" t="s">
        <v>906</v>
      </c>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c r="BB39" s="481"/>
      <c r="BC39" s="481"/>
      <c r="BD39" s="481"/>
      <c r="BE39" s="481"/>
      <c r="BF39" s="481"/>
      <c r="BG39" s="481"/>
      <c r="BH39" s="481"/>
      <c r="BI39" s="481"/>
      <c r="BJ39" s="481"/>
      <c r="BK39" s="481"/>
      <c r="BL39" s="481"/>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1"/>
      <c r="CY39" s="481"/>
      <c r="CZ39" s="481"/>
      <c r="DA39" s="481"/>
      <c r="DB39" s="481"/>
      <c r="DC39" s="481"/>
      <c r="DD39" s="481"/>
      <c r="DE39" s="481"/>
      <c r="DF39" s="481"/>
      <c r="DG39" s="481"/>
      <c r="DH39" s="481"/>
      <c r="DI39" s="481"/>
      <c r="DJ39" s="481"/>
      <c r="DK39" s="481"/>
      <c r="DL39" s="481"/>
      <c r="DM39" s="481"/>
      <c r="DN39" s="481"/>
      <c r="DO39" s="481"/>
      <c r="DP39" s="481"/>
      <c r="DQ39" s="481"/>
      <c r="DR39" s="481"/>
      <c r="DS39" s="481"/>
      <c r="DT39" s="481"/>
      <c r="DU39" s="481"/>
      <c r="DV39" s="481"/>
      <c r="DW39" s="481"/>
      <c r="DX39" s="481"/>
      <c r="DY39" s="481"/>
      <c r="DZ39" s="481"/>
      <c r="EA39" s="481"/>
      <c r="EB39" s="481"/>
      <c r="EC39" s="481"/>
      <c r="ED39" s="481"/>
      <c r="EE39" s="481"/>
      <c r="EF39" s="481"/>
      <c r="EG39" s="481"/>
      <c r="EH39" s="481"/>
      <c r="EI39" s="481"/>
      <c r="EJ39" s="481"/>
      <c r="EK39" s="481"/>
      <c r="EL39" s="481"/>
      <c r="EM39" s="481"/>
      <c r="EN39" s="481"/>
      <c r="EO39" s="481"/>
      <c r="EP39" s="481"/>
      <c r="EQ39" s="481"/>
      <c r="ER39" s="481"/>
      <c r="ES39" s="481"/>
      <c r="ET39" s="481"/>
      <c r="EU39" s="481"/>
      <c r="EV39" s="481"/>
      <c r="EW39" s="481"/>
      <c r="EX39" s="481"/>
      <c r="EY39" s="481"/>
      <c r="EZ39" s="481"/>
      <c r="FA39" s="481"/>
      <c r="FB39" s="481"/>
      <c r="FC39" s="481"/>
      <c r="FD39" s="481"/>
      <c r="FE39" s="481"/>
      <c r="FF39" s="481"/>
      <c r="FG39" s="481"/>
      <c r="FH39" s="481"/>
      <c r="FI39" s="481"/>
      <c r="FJ39" s="481"/>
      <c r="FK39" s="481"/>
      <c r="FL39" s="481"/>
      <c r="FM39" s="481"/>
      <c r="FN39" s="481"/>
      <c r="FO39" s="481"/>
      <c r="FP39" s="481"/>
      <c r="FQ39" s="481"/>
      <c r="FR39" s="481"/>
      <c r="FS39" s="481"/>
      <c r="FT39" s="481"/>
      <c r="FU39" s="481"/>
      <c r="FV39" s="481"/>
      <c r="FW39" s="481"/>
      <c r="FX39" s="481"/>
      <c r="FY39" s="481"/>
      <c r="FZ39" s="481"/>
      <c r="GA39" s="481"/>
      <c r="GB39" s="481"/>
      <c r="GC39" s="481"/>
      <c r="GD39" s="481"/>
      <c r="GE39" s="481"/>
      <c r="GF39" s="481"/>
      <c r="GG39" s="481"/>
      <c r="GH39" s="481"/>
      <c r="GI39" s="481"/>
      <c r="GJ39" s="481"/>
      <c r="GK39" s="481"/>
      <c r="GL39" s="481"/>
      <c r="GM39" s="481"/>
      <c r="GN39" s="481"/>
      <c r="GO39" s="481"/>
      <c r="GP39" s="481"/>
      <c r="GQ39" s="481"/>
      <c r="GR39" s="481"/>
      <c r="GS39" s="481"/>
      <c r="GT39" s="481"/>
      <c r="GU39" s="481"/>
      <c r="GV39" s="481"/>
      <c r="GW39" s="481"/>
      <c r="GX39" s="481"/>
      <c r="GY39" s="481"/>
      <c r="GZ39" s="481"/>
      <c r="HA39" s="481"/>
      <c r="HB39" s="481"/>
      <c r="HC39" s="481"/>
      <c r="HD39" s="481"/>
      <c r="HE39" s="481"/>
      <c r="HF39" s="481"/>
      <c r="HG39" s="481"/>
      <c r="HH39" s="481"/>
      <c r="HI39" s="481"/>
      <c r="HJ39" s="481"/>
      <c r="HK39" s="481"/>
      <c r="HL39" s="481"/>
      <c r="HM39" s="481"/>
      <c r="HN39" s="481"/>
      <c r="HO39" s="481"/>
      <c r="HP39" s="481"/>
      <c r="HQ39" s="481"/>
      <c r="HR39" s="481"/>
      <c r="HS39" s="481"/>
      <c r="HT39" s="481"/>
      <c r="HU39" s="481"/>
      <c r="HV39" s="481"/>
      <c r="HW39" s="481"/>
      <c r="HX39" s="481"/>
      <c r="HY39" s="481"/>
      <c r="HZ39" s="481"/>
      <c r="IA39" s="481"/>
      <c r="IB39" s="481"/>
      <c r="IC39" s="481"/>
      <c r="ID39" s="481"/>
      <c r="IE39" s="481"/>
      <c r="IF39" s="481"/>
      <c r="IG39" s="481"/>
      <c r="IH39" s="481"/>
      <c r="II39" s="481"/>
      <c r="IJ39" s="481"/>
      <c r="IK39" s="481"/>
      <c r="IL39" s="481"/>
      <c r="IM39" s="481"/>
      <c r="IN39" s="481"/>
      <c r="IO39" s="481"/>
      <c r="IP39" s="481"/>
      <c r="IQ39" s="481"/>
      <c r="IR39" s="481"/>
      <c r="IS39" s="481"/>
      <c r="IT39" s="481"/>
      <c r="IU39" s="481"/>
      <c r="IV39" s="481"/>
    </row>
    <row r="40" spans="1:256">
      <c r="A40" s="520" t="s">
        <v>916</v>
      </c>
      <c r="B40" s="521">
        <f>C10</f>
        <v>60051.269800000002</v>
      </c>
      <c r="C40" s="521">
        <f>D10</f>
        <v>24501.661</v>
      </c>
      <c r="D40" s="521">
        <f>E10</f>
        <v>0</v>
      </c>
      <c r="E40" s="521">
        <f>R10</f>
        <v>0</v>
      </c>
      <c r="F40" s="522">
        <f>S10</f>
        <v>0</v>
      </c>
      <c r="T40" s="481"/>
      <c r="U40" s="481"/>
      <c r="V40" s="481"/>
      <c r="W40" s="481"/>
      <c r="X40" s="481"/>
      <c r="Y40" s="481"/>
      <c r="Z40" s="481"/>
      <c r="AA40" s="481"/>
      <c r="AB40" s="481"/>
      <c r="AC40" s="481"/>
      <c r="AD40" s="481"/>
      <c r="AE40" s="481"/>
      <c r="AF40" s="481"/>
      <c r="AG40" s="481"/>
      <c r="AH40" s="481"/>
      <c r="AI40" s="481"/>
      <c r="AJ40" s="481"/>
      <c r="AK40" s="481"/>
      <c r="AL40" s="481"/>
      <c r="AM40" s="481"/>
      <c r="AN40" s="481"/>
      <c r="AO40" s="481"/>
      <c r="AP40" s="481"/>
      <c r="AQ40" s="481"/>
      <c r="AR40" s="481"/>
      <c r="AS40" s="481"/>
      <c r="AT40" s="481"/>
      <c r="AU40" s="481"/>
      <c r="AV40" s="481"/>
      <c r="AW40" s="481"/>
      <c r="AX40" s="481"/>
      <c r="AY40" s="481"/>
      <c r="AZ40" s="481"/>
      <c r="BA40" s="481"/>
      <c r="BB40" s="481"/>
      <c r="BC40" s="481"/>
      <c r="BD40" s="481"/>
      <c r="BE40" s="481"/>
      <c r="BF40" s="481"/>
      <c r="BG40" s="481"/>
      <c r="BH40" s="481"/>
      <c r="BI40" s="481"/>
      <c r="BJ40" s="481"/>
      <c r="BK40" s="481"/>
      <c r="BL40" s="481"/>
      <c r="BM40" s="481"/>
      <c r="BN40" s="481"/>
      <c r="BO40" s="481"/>
      <c r="BP40" s="481"/>
      <c r="BQ40" s="481"/>
      <c r="BR40" s="481"/>
      <c r="BS40" s="481"/>
      <c r="BT40" s="481"/>
      <c r="BU40" s="481"/>
      <c r="BV40" s="481"/>
      <c r="BW40" s="481"/>
      <c r="BX40" s="481"/>
      <c r="BY40" s="481"/>
      <c r="BZ40" s="481"/>
      <c r="CA40" s="481"/>
      <c r="CB40" s="481"/>
      <c r="CC40" s="481"/>
      <c r="CD40" s="481"/>
      <c r="CE40" s="481"/>
      <c r="CF40" s="481"/>
      <c r="CG40" s="481"/>
      <c r="CH40" s="481"/>
      <c r="CI40" s="481"/>
      <c r="CJ40" s="481"/>
      <c r="CK40" s="481"/>
      <c r="CL40" s="481"/>
      <c r="CM40" s="481"/>
      <c r="CN40" s="481"/>
      <c r="CO40" s="481"/>
      <c r="CP40" s="481"/>
      <c r="CQ40" s="481"/>
      <c r="CR40" s="481"/>
      <c r="CS40" s="481"/>
      <c r="CT40" s="481"/>
      <c r="CU40" s="481"/>
      <c r="CV40" s="481"/>
      <c r="CW40" s="481"/>
      <c r="CX40" s="481"/>
      <c r="CY40" s="481"/>
      <c r="CZ40" s="481"/>
      <c r="DA40" s="481"/>
      <c r="DB40" s="481"/>
      <c r="DC40" s="481"/>
      <c r="DD40" s="481"/>
      <c r="DE40" s="481"/>
      <c r="DF40" s="481"/>
      <c r="DG40" s="481"/>
      <c r="DH40" s="481"/>
      <c r="DI40" s="481"/>
      <c r="DJ40" s="481"/>
      <c r="DK40" s="481"/>
      <c r="DL40" s="481"/>
      <c r="DM40" s="481"/>
      <c r="DN40" s="481"/>
      <c r="DO40" s="481"/>
      <c r="DP40" s="481"/>
      <c r="DQ40" s="481"/>
      <c r="DR40" s="481"/>
      <c r="DS40" s="481"/>
      <c r="DT40" s="481"/>
      <c r="DU40" s="481"/>
      <c r="DV40" s="481"/>
      <c r="DW40" s="481"/>
      <c r="DX40" s="481"/>
      <c r="DY40" s="481"/>
      <c r="DZ40" s="481"/>
      <c r="EA40" s="481"/>
      <c r="EB40" s="481"/>
      <c r="EC40" s="481"/>
      <c r="ED40" s="481"/>
      <c r="EE40" s="481"/>
      <c r="EF40" s="481"/>
      <c r="EG40" s="481"/>
      <c r="EH40" s="481"/>
      <c r="EI40" s="481"/>
      <c r="EJ40" s="481"/>
      <c r="EK40" s="481"/>
      <c r="EL40" s="481"/>
      <c r="EM40" s="481"/>
      <c r="EN40" s="481"/>
      <c r="EO40" s="481"/>
      <c r="EP40" s="481"/>
      <c r="EQ40" s="481"/>
      <c r="ER40" s="481"/>
      <c r="ES40" s="481"/>
      <c r="ET40" s="481"/>
      <c r="EU40" s="481"/>
      <c r="EV40" s="481"/>
      <c r="EW40" s="481"/>
      <c r="EX40" s="481"/>
      <c r="EY40" s="481"/>
      <c r="EZ40" s="481"/>
      <c r="FA40" s="481"/>
      <c r="FB40" s="481"/>
      <c r="FC40" s="481"/>
      <c r="FD40" s="481"/>
      <c r="FE40" s="481"/>
      <c r="FF40" s="481"/>
      <c r="FG40" s="481"/>
      <c r="FH40" s="481"/>
      <c r="FI40" s="481"/>
      <c r="FJ40" s="481"/>
      <c r="FK40" s="481"/>
      <c r="FL40" s="481"/>
      <c r="FM40" s="481"/>
      <c r="FN40" s="481"/>
      <c r="FO40" s="481"/>
      <c r="FP40" s="481"/>
      <c r="FQ40" s="481"/>
      <c r="FR40" s="481"/>
      <c r="FS40" s="481"/>
      <c r="FT40" s="481"/>
      <c r="FU40" s="481"/>
      <c r="FV40" s="481"/>
      <c r="FW40" s="481"/>
      <c r="FX40" s="481"/>
      <c r="FY40" s="481"/>
      <c r="FZ40" s="481"/>
      <c r="GA40" s="481"/>
      <c r="GB40" s="481"/>
      <c r="GC40" s="481"/>
      <c r="GD40" s="481"/>
      <c r="GE40" s="481"/>
      <c r="GF40" s="481"/>
      <c r="GG40" s="481"/>
      <c r="GH40" s="481"/>
      <c r="GI40" s="481"/>
      <c r="GJ40" s="481"/>
      <c r="GK40" s="481"/>
      <c r="GL40" s="481"/>
      <c r="GM40" s="481"/>
      <c r="GN40" s="481"/>
      <c r="GO40" s="481"/>
      <c r="GP40" s="481"/>
      <c r="GQ40" s="481"/>
      <c r="GR40" s="481"/>
      <c r="GS40" s="481"/>
      <c r="GT40" s="481"/>
      <c r="GU40" s="481"/>
      <c r="GV40" s="481"/>
      <c r="GW40" s="481"/>
      <c r="GX40" s="481"/>
      <c r="GY40" s="481"/>
      <c r="GZ40" s="481"/>
      <c r="HA40" s="481"/>
      <c r="HB40" s="481"/>
      <c r="HC40" s="481"/>
      <c r="HD40" s="481"/>
      <c r="HE40" s="481"/>
      <c r="HF40" s="481"/>
      <c r="HG40" s="481"/>
      <c r="HH40" s="481"/>
      <c r="HI40" s="481"/>
      <c r="HJ40" s="481"/>
      <c r="HK40" s="481"/>
      <c r="HL40" s="481"/>
      <c r="HM40" s="481"/>
      <c r="HN40" s="481"/>
      <c r="HO40" s="481"/>
      <c r="HP40" s="481"/>
      <c r="HQ40" s="481"/>
      <c r="HR40" s="481"/>
      <c r="HS40" s="481"/>
      <c r="HT40" s="481"/>
      <c r="HU40" s="481"/>
      <c r="HV40" s="481"/>
      <c r="HW40" s="481"/>
      <c r="HX40" s="481"/>
      <c r="HY40" s="481"/>
      <c r="HZ40" s="481"/>
      <c r="IA40" s="481"/>
      <c r="IB40" s="481"/>
      <c r="IC40" s="481"/>
      <c r="ID40" s="481"/>
      <c r="IE40" s="481"/>
      <c r="IF40" s="481"/>
      <c r="IG40" s="481"/>
      <c r="IH40" s="481"/>
      <c r="II40" s="481"/>
      <c r="IJ40" s="481"/>
      <c r="IK40" s="481"/>
      <c r="IL40" s="481"/>
      <c r="IM40" s="481"/>
      <c r="IN40" s="481"/>
      <c r="IO40" s="481"/>
      <c r="IP40" s="481"/>
      <c r="IQ40" s="481"/>
      <c r="IR40" s="481"/>
      <c r="IS40" s="481"/>
      <c r="IT40" s="481"/>
      <c r="IU40" s="481"/>
      <c r="IV40" s="481"/>
    </row>
    <row r="41" spans="1:256">
      <c r="A41" s="520" t="s">
        <v>917</v>
      </c>
      <c r="B41" s="521">
        <f>C16</f>
        <v>60966.705739999998</v>
      </c>
      <c r="C41" s="521">
        <f>D16</f>
        <v>22120.157149999999</v>
      </c>
      <c r="D41" s="521">
        <f>E16</f>
        <v>0</v>
      </c>
      <c r="E41" s="521">
        <f>R16</f>
        <v>0</v>
      </c>
      <c r="F41" s="522">
        <f>S16</f>
        <v>0</v>
      </c>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1"/>
      <c r="BE41" s="481"/>
      <c r="BF41" s="481"/>
      <c r="BG41" s="481"/>
      <c r="BH41" s="481"/>
      <c r="BI41" s="481"/>
      <c r="BJ41" s="481"/>
      <c r="BK41" s="481"/>
      <c r="BL41" s="481"/>
      <c r="BM41" s="481"/>
      <c r="BN41" s="481"/>
      <c r="BO41" s="481"/>
      <c r="BP41" s="481"/>
      <c r="BQ41" s="481"/>
      <c r="BR41" s="481"/>
      <c r="BS41" s="481"/>
      <c r="BT41" s="481"/>
      <c r="BU41" s="481"/>
      <c r="BV41" s="481"/>
      <c r="BW41" s="481"/>
      <c r="BX41" s="481"/>
      <c r="BY41" s="481"/>
      <c r="BZ41" s="481"/>
      <c r="CA41" s="481"/>
      <c r="CB41" s="481"/>
      <c r="CC41" s="481"/>
      <c r="CD41" s="481"/>
      <c r="CE41" s="481"/>
      <c r="CF41" s="481"/>
      <c r="CG41" s="481"/>
      <c r="CH41" s="481"/>
      <c r="CI41" s="481"/>
      <c r="CJ41" s="481"/>
      <c r="CK41" s="481"/>
      <c r="CL41" s="481"/>
      <c r="CM41" s="481"/>
      <c r="CN41" s="481"/>
      <c r="CO41" s="481"/>
      <c r="CP41" s="481"/>
      <c r="CQ41" s="481"/>
      <c r="CR41" s="481"/>
      <c r="CS41" s="481"/>
      <c r="CT41" s="481"/>
      <c r="CU41" s="481"/>
      <c r="CV41" s="481"/>
      <c r="CW41" s="481"/>
      <c r="CX41" s="481"/>
      <c r="CY41" s="481"/>
      <c r="CZ41" s="481"/>
      <c r="DA41" s="481"/>
      <c r="DB41" s="481"/>
      <c r="DC41" s="481"/>
      <c r="DD41" s="481"/>
      <c r="DE41" s="481"/>
      <c r="DF41" s="481"/>
      <c r="DG41" s="481"/>
      <c r="DH41" s="481"/>
      <c r="DI41" s="481"/>
      <c r="DJ41" s="481"/>
      <c r="DK41" s="481"/>
      <c r="DL41" s="481"/>
      <c r="DM41" s="481"/>
      <c r="DN41" s="481"/>
      <c r="DO41" s="481"/>
      <c r="DP41" s="481"/>
      <c r="DQ41" s="481"/>
      <c r="DR41" s="481"/>
      <c r="DS41" s="481"/>
      <c r="DT41" s="481"/>
      <c r="DU41" s="481"/>
      <c r="DV41" s="481"/>
      <c r="DW41" s="481"/>
      <c r="DX41" s="481"/>
      <c r="DY41" s="481"/>
      <c r="DZ41" s="481"/>
      <c r="EA41" s="481"/>
      <c r="EB41" s="481"/>
      <c r="EC41" s="481"/>
      <c r="ED41" s="481"/>
      <c r="EE41" s="481"/>
      <c r="EF41" s="481"/>
      <c r="EG41" s="481"/>
      <c r="EH41" s="481"/>
      <c r="EI41" s="481"/>
      <c r="EJ41" s="481"/>
      <c r="EK41" s="481"/>
      <c r="EL41" s="481"/>
      <c r="EM41" s="481"/>
      <c r="EN41" s="481"/>
      <c r="EO41" s="481"/>
      <c r="EP41" s="481"/>
      <c r="EQ41" s="481"/>
      <c r="ER41" s="481"/>
      <c r="ES41" s="481"/>
      <c r="ET41" s="481"/>
      <c r="EU41" s="481"/>
      <c r="EV41" s="481"/>
      <c r="EW41" s="481"/>
      <c r="EX41" s="481"/>
      <c r="EY41" s="481"/>
      <c r="EZ41" s="481"/>
      <c r="FA41" s="481"/>
      <c r="FB41" s="481"/>
      <c r="FC41" s="481"/>
      <c r="FD41" s="481"/>
      <c r="FE41" s="481"/>
      <c r="FF41" s="481"/>
      <c r="FG41" s="481"/>
      <c r="FH41" s="481"/>
      <c r="FI41" s="481"/>
      <c r="FJ41" s="481"/>
      <c r="FK41" s="481"/>
      <c r="FL41" s="481"/>
      <c r="FM41" s="481"/>
      <c r="FN41" s="481"/>
      <c r="FO41" s="481"/>
      <c r="FP41" s="481"/>
      <c r="FQ41" s="481"/>
      <c r="FR41" s="481"/>
      <c r="FS41" s="481"/>
      <c r="FT41" s="481"/>
      <c r="FU41" s="481"/>
      <c r="FV41" s="481"/>
      <c r="FW41" s="481"/>
      <c r="FX41" s="481"/>
      <c r="FY41" s="481"/>
      <c r="FZ41" s="481"/>
      <c r="GA41" s="481"/>
      <c r="GB41" s="481"/>
      <c r="GC41" s="481"/>
      <c r="GD41" s="481"/>
      <c r="GE41" s="481"/>
      <c r="GF41" s="481"/>
      <c r="GG41" s="481"/>
      <c r="GH41" s="481"/>
      <c r="GI41" s="481"/>
      <c r="GJ41" s="481"/>
      <c r="GK41" s="481"/>
      <c r="GL41" s="481"/>
      <c r="GM41" s="481"/>
      <c r="GN41" s="481"/>
      <c r="GO41" s="481"/>
      <c r="GP41" s="481"/>
      <c r="GQ41" s="481"/>
      <c r="GR41" s="481"/>
      <c r="GS41" s="481"/>
      <c r="GT41" s="481"/>
      <c r="GU41" s="481"/>
      <c r="GV41" s="481"/>
      <c r="GW41" s="481"/>
      <c r="GX41" s="481"/>
      <c r="GY41" s="481"/>
      <c r="GZ41" s="481"/>
      <c r="HA41" s="481"/>
      <c r="HB41" s="481"/>
      <c r="HC41" s="481"/>
      <c r="HD41" s="481"/>
      <c r="HE41" s="481"/>
      <c r="HF41" s="481"/>
      <c r="HG41" s="481"/>
      <c r="HH41" s="481"/>
      <c r="HI41" s="481"/>
      <c r="HJ41" s="481"/>
      <c r="HK41" s="481"/>
      <c r="HL41" s="481"/>
      <c r="HM41" s="481"/>
      <c r="HN41" s="481"/>
      <c r="HO41" s="481"/>
      <c r="HP41" s="481"/>
      <c r="HQ41" s="481"/>
      <c r="HR41" s="481"/>
      <c r="HS41" s="481"/>
      <c r="HT41" s="481"/>
      <c r="HU41" s="481"/>
      <c r="HV41" s="481"/>
      <c r="HW41" s="481"/>
      <c r="HX41" s="481"/>
      <c r="HY41" s="481"/>
      <c r="HZ41" s="481"/>
      <c r="IA41" s="481"/>
      <c r="IB41" s="481"/>
      <c r="IC41" s="481"/>
      <c r="ID41" s="481"/>
      <c r="IE41" s="481"/>
      <c r="IF41" s="481"/>
      <c r="IG41" s="481"/>
      <c r="IH41" s="481"/>
      <c r="II41" s="481"/>
      <c r="IJ41" s="481"/>
      <c r="IK41" s="481"/>
      <c r="IL41" s="481"/>
      <c r="IM41" s="481"/>
      <c r="IN41" s="481"/>
      <c r="IO41" s="481"/>
      <c r="IP41" s="481"/>
      <c r="IQ41" s="481"/>
      <c r="IR41" s="481"/>
      <c r="IS41" s="481"/>
      <c r="IT41" s="481"/>
      <c r="IU41" s="481"/>
      <c r="IV41" s="481"/>
    </row>
    <row r="42" spans="1:256">
      <c r="A42" s="520" t="s">
        <v>918</v>
      </c>
      <c r="B42" s="521">
        <f>C22</f>
        <v>60522.285300000003</v>
      </c>
      <c r="C42" s="521">
        <f>D22</f>
        <v>8551.2202500000003</v>
      </c>
      <c r="D42" s="521">
        <f>E22</f>
        <v>0</v>
      </c>
      <c r="E42" s="521">
        <f>R22</f>
        <v>0</v>
      </c>
      <c r="F42" s="522">
        <f>S22</f>
        <v>0</v>
      </c>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1"/>
      <c r="DS42" s="481"/>
      <c r="DT42" s="481"/>
      <c r="DU42" s="481"/>
      <c r="DV42" s="481"/>
      <c r="DW42" s="481"/>
      <c r="DX42" s="481"/>
      <c r="DY42" s="481"/>
      <c r="DZ42" s="481"/>
      <c r="EA42" s="481"/>
      <c r="EB42" s="481"/>
      <c r="EC42" s="481"/>
      <c r="ED42" s="481"/>
      <c r="EE42" s="481"/>
      <c r="EF42" s="481"/>
      <c r="EG42" s="481"/>
      <c r="EH42" s="481"/>
      <c r="EI42" s="481"/>
      <c r="EJ42" s="481"/>
      <c r="EK42" s="481"/>
      <c r="EL42" s="481"/>
      <c r="EM42" s="481"/>
      <c r="EN42" s="481"/>
      <c r="EO42" s="481"/>
      <c r="EP42" s="481"/>
      <c r="EQ42" s="481"/>
      <c r="ER42" s="481"/>
      <c r="ES42" s="481"/>
      <c r="ET42" s="481"/>
      <c r="EU42" s="481"/>
      <c r="EV42" s="481"/>
      <c r="EW42" s="481"/>
      <c r="EX42" s="481"/>
      <c r="EY42" s="481"/>
      <c r="EZ42" s="481"/>
      <c r="FA42" s="481"/>
      <c r="FB42" s="481"/>
      <c r="FC42" s="481"/>
      <c r="FD42" s="481"/>
      <c r="FE42" s="481"/>
      <c r="FF42" s="481"/>
      <c r="FG42" s="481"/>
      <c r="FH42" s="481"/>
      <c r="FI42" s="481"/>
      <c r="FJ42" s="481"/>
      <c r="FK42" s="481"/>
      <c r="FL42" s="481"/>
      <c r="FM42" s="481"/>
      <c r="FN42" s="481"/>
      <c r="FO42" s="481"/>
      <c r="FP42" s="481"/>
      <c r="FQ42" s="481"/>
      <c r="FR42" s="481"/>
      <c r="FS42" s="481"/>
      <c r="FT42" s="481"/>
      <c r="FU42" s="481"/>
      <c r="FV42" s="481"/>
      <c r="FW42" s="481"/>
      <c r="FX42" s="481"/>
      <c r="FY42" s="481"/>
      <c r="FZ42" s="481"/>
      <c r="GA42" s="481"/>
      <c r="GB42" s="481"/>
      <c r="GC42" s="481"/>
      <c r="GD42" s="481"/>
      <c r="GE42" s="481"/>
      <c r="GF42" s="481"/>
      <c r="GG42" s="481"/>
      <c r="GH42" s="481"/>
      <c r="GI42" s="481"/>
      <c r="GJ42" s="481"/>
      <c r="GK42" s="481"/>
      <c r="GL42" s="481"/>
      <c r="GM42" s="481"/>
      <c r="GN42" s="481"/>
      <c r="GO42" s="481"/>
      <c r="GP42" s="481"/>
      <c r="GQ42" s="481"/>
      <c r="GR42" s="481"/>
      <c r="GS42" s="481"/>
      <c r="GT42" s="481"/>
      <c r="GU42" s="481"/>
      <c r="GV42" s="481"/>
      <c r="GW42" s="481"/>
      <c r="GX42" s="481"/>
      <c r="GY42" s="481"/>
      <c r="GZ42" s="481"/>
      <c r="HA42" s="481"/>
      <c r="HB42" s="481"/>
      <c r="HC42" s="481"/>
      <c r="HD42" s="481"/>
      <c r="HE42" s="481"/>
      <c r="HF42" s="481"/>
      <c r="HG42" s="481"/>
      <c r="HH42" s="481"/>
      <c r="HI42" s="481"/>
      <c r="HJ42" s="481"/>
      <c r="HK42" s="481"/>
      <c r="HL42" s="481"/>
      <c r="HM42" s="481"/>
      <c r="HN42" s="481"/>
      <c r="HO42" s="481"/>
      <c r="HP42" s="481"/>
      <c r="HQ42" s="481"/>
      <c r="HR42" s="481"/>
      <c r="HS42" s="481"/>
      <c r="HT42" s="481"/>
      <c r="HU42" s="481"/>
      <c r="HV42" s="481"/>
      <c r="HW42" s="481"/>
      <c r="HX42" s="481"/>
      <c r="HY42" s="481"/>
      <c r="HZ42" s="481"/>
      <c r="IA42" s="481"/>
      <c r="IB42" s="481"/>
      <c r="IC42" s="481"/>
      <c r="ID42" s="481"/>
      <c r="IE42" s="481"/>
      <c r="IF42" s="481"/>
      <c r="IG42" s="481"/>
      <c r="IH42" s="481"/>
      <c r="II42" s="481"/>
      <c r="IJ42" s="481"/>
      <c r="IK42" s="481"/>
      <c r="IL42" s="481"/>
      <c r="IM42" s="481"/>
      <c r="IN42" s="481"/>
      <c r="IO42" s="481"/>
      <c r="IP42" s="481"/>
      <c r="IQ42" s="481"/>
      <c r="IR42" s="481"/>
      <c r="IS42" s="481"/>
      <c r="IT42" s="481"/>
      <c r="IU42" s="481"/>
      <c r="IV42" s="481"/>
    </row>
    <row r="43" spans="1:256">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c r="DW43" s="481"/>
      <c r="DX43" s="481"/>
      <c r="DY43" s="481"/>
      <c r="DZ43" s="481"/>
      <c r="EA43" s="481"/>
      <c r="EB43" s="481"/>
      <c r="EC43" s="481"/>
      <c r="ED43" s="481"/>
      <c r="EE43" s="481"/>
      <c r="EF43" s="481"/>
      <c r="EG43" s="481"/>
      <c r="EH43" s="481"/>
      <c r="EI43" s="481"/>
      <c r="EJ43" s="481"/>
      <c r="EK43" s="481"/>
      <c r="EL43" s="481"/>
      <c r="EM43" s="481"/>
      <c r="EN43" s="481"/>
      <c r="EO43" s="481"/>
      <c r="EP43" s="481"/>
      <c r="EQ43" s="481"/>
      <c r="ER43" s="481"/>
      <c r="ES43" s="481"/>
      <c r="ET43" s="481"/>
      <c r="EU43" s="481"/>
      <c r="EV43" s="481"/>
      <c r="EW43" s="481"/>
      <c r="EX43" s="481"/>
      <c r="EY43" s="481"/>
      <c r="EZ43" s="481"/>
      <c r="FA43" s="481"/>
      <c r="FB43" s="481"/>
      <c r="FC43" s="481"/>
      <c r="FD43" s="481"/>
      <c r="FE43" s="481"/>
      <c r="FF43" s="481"/>
      <c r="FG43" s="481"/>
      <c r="FH43" s="481"/>
      <c r="FI43" s="481"/>
      <c r="FJ43" s="481"/>
      <c r="FK43" s="481"/>
      <c r="FL43" s="481"/>
      <c r="FM43" s="481"/>
      <c r="FN43" s="481"/>
      <c r="FO43" s="481"/>
      <c r="FP43" s="481"/>
      <c r="FQ43" s="481"/>
      <c r="FR43" s="481"/>
      <c r="FS43" s="481"/>
      <c r="FT43" s="481"/>
      <c r="FU43" s="481"/>
      <c r="FV43" s="481"/>
      <c r="FW43" s="481"/>
      <c r="FX43" s="481"/>
      <c r="FY43" s="481"/>
      <c r="FZ43" s="481"/>
      <c r="GA43" s="481"/>
      <c r="GB43" s="481"/>
      <c r="GC43" s="481"/>
      <c r="GD43" s="481"/>
      <c r="GE43" s="481"/>
      <c r="GF43" s="481"/>
      <c r="GG43" s="481"/>
      <c r="GH43" s="481"/>
      <c r="GI43" s="481"/>
      <c r="GJ43" s="481"/>
      <c r="GK43" s="481"/>
      <c r="GL43" s="481"/>
      <c r="GM43" s="481"/>
      <c r="GN43" s="481"/>
      <c r="GO43" s="481"/>
      <c r="GP43" s="481"/>
      <c r="GQ43" s="481"/>
      <c r="GR43" s="481"/>
      <c r="GS43" s="481"/>
      <c r="GT43" s="481"/>
      <c r="GU43" s="481"/>
      <c r="GV43" s="481"/>
      <c r="GW43" s="481"/>
      <c r="GX43" s="481"/>
      <c r="GY43" s="481"/>
      <c r="GZ43" s="481"/>
      <c r="HA43" s="481"/>
      <c r="HB43" s="481"/>
      <c r="HC43" s="481"/>
      <c r="HD43" s="481"/>
      <c r="HE43" s="481"/>
      <c r="HF43" s="481"/>
      <c r="HG43" s="481"/>
      <c r="HH43" s="481"/>
      <c r="HI43" s="481"/>
      <c r="HJ43" s="481"/>
      <c r="HK43" s="481"/>
      <c r="HL43" s="481"/>
      <c r="HM43" s="481"/>
      <c r="HN43" s="481"/>
      <c r="HO43" s="481"/>
      <c r="HP43" s="481"/>
      <c r="HQ43" s="481"/>
      <c r="HR43" s="481"/>
      <c r="HS43" s="481"/>
      <c r="HT43" s="481"/>
      <c r="HU43" s="481"/>
      <c r="HV43" s="481"/>
      <c r="HW43" s="481"/>
      <c r="HX43" s="481"/>
      <c r="HY43" s="481"/>
      <c r="HZ43" s="481"/>
      <c r="IA43" s="481"/>
      <c r="IB43" s="481"/>
      <c r="IC43" s="481"/>
      <c r="ID43" s="481"/>
      <c r="IE43" s="481"/>
      <c r="IF43" s="481"/>
      <c r="IG43" s="481"/>
      <c r="IH43" s="481"/>
      <c r="II43" s="481"/>
      <c r="IJ43" s="481"/>
      <c r="IK43" s="481"/>
      <c r="IL43" s="481"/>
      <c r="IM43" s="481"/>
      <c r="IN43" s="481"/>
      <c r="IO43" s="481"/>
      <c r="IP43" s="481"/>
      <c r="IQ43" s="481"/>
      <c r="IR43" s="481"/>
      <c r="IS43" s="481"/>
      <c r="IT43" s="481"/>
      <c r="IU43" s="481"/>
      <c r="IV43" s="481"/>
    </row>
    <row r="44" spans="1:256">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481"/>
      <c r="DY44" s="481"/>
      <c r="DZ44" s="481"/>
      <c r="EA44" s="481"/>
      <c r="EB44" s="481"/>
      <c r="EC44" s="481"/>
      <c r="ED44" s="481"/>
      <c r="EE44" s="481"/>
      <c r="EF44" s="481"/>
      <c r="EG44" s="481"/>
      <c r="EH44" s="481"/>
      <c r="EI44" s="481"/>
      <c r="EJ44" s="481"/>
      <c r="EK44" s="481"/>
      <c r="EL44" s="481"/>
      <c r="EM44" s="481"/>
      <c r="EN44" s="481"/>
      <c r="EO44" s="481"/>
      <c r="EP44" s="481"/>
      <c r="EQ44" s="481"/>
      <c r="ER44" s="481"/>
      <c r="ES44" s="481"/>
      <c r="ET44" s="481"/>
      <c r="EU44" s="481"/>
      <c r="EV44" s="481"/>
      <c r="EW44" s="481"/>
      <c r="EX44" s="481"/>
      <c r="EY44" s="481"/>
      <c r="EZ44" s="481"/>
      <c r="FA44" s="481"/>
      <c r="FB44" s="481"/>
      <c r="FC44" s="481"/>
      <c r="FD44" s="481"/>
      <c r="FE44" s="481"/>
      <c r="FF44" s="481"/>
      <c r="FG44" s="481"/>
      <c r="FH44" s="481"/>
      <c r="FI44" s="481"/>
      <c r="FJ44" s="481"/>
      <c r="FK44" s="481"/>
      <c r="FL44" s="481"/>
      <c r="FM44" s="481"/>
      <c r="FN44" s="481"/>
      <c r="FO44" s="481"/>
      <c r="FP44" s="481"/>
      <c r="FQ44" s="481"/>
      <c r="FR44" s="481"/>
      <c r="FS44" s="481"/>
      <c r="FT44" s="481"/>
      <c r="FU44" s="481"/>
      <c r="FV44" s="481"/>
      <c r="FW44" s="481"/>
      <c r="FX44" s="481"/>
      <c r="FY44" s="481"/>
      <c r="FZ44" s="481"/>
      <c r="GA44" s="481"/>
      <c r="GB44" s="481"/>
      <c r="GC44" s="481"/>
      <c r="GD44" s="481"/>
      <c r="GE44" s="481"/>
      <c r="GF44" s="481"/>
      <c r="GG44" s="481"/>
      <c r="GH44" s="481"/>
      <c r="GI44" s="481"/>
      <c r="GJ44" s="481"/>
      <c r="GK44" s="481"/>
      <c r="GL44" s="481"/>
      <c r="GM44" s="481"/>
      <c r="GN44" s="481"/>
      <c r="GO44" s="481"/>
      <c r="GP44" s="481"/>
      <c r="GQ44" s="481"/>
      <c r="GR44" s="481"/>
      <c r="GS44" s="481"/>
      <c r="GT44" s="481"/>
      <c r="GU44" s="481"/>
      <c r="GV44" s="481"/>
      <c r="GW44" s="481"/>
      <c r="GX44" s="481"/>
      <c r="GY44" s="481"/>
      <c r="GZ44" s="481"/>
      <c r="HA44" s="481"/>
      <c r="HB44" s="481"/>
      <c r="HC44" s="481"/>
      <c r="HD44" s="481"/>
      <c r="HE44" s="481"/>
      <c r="HF44" s="481"/>
      <c r="HG44" s="481"/>
      <c r="HH44" s="481"/>
      <c r="HI44" s="481"/>
      <c r="HJ44" s="481"/>
      <c r="HK44" s="481"/>
      <c r="HL44" s="481"/>
      <c r="HM44" s="481"/>
      <c r="HN44" s="481"/>
      <c r="HO44" s="481"/>
      <c r="HP44" s="481"/>
      <c r="HQ44" s="481"/>
      <c r="HR44" s="481"/>
      <c r="HS44" s="481"/>
      <c r="HT44" s="481"/>
      <c r="HU44" s="481"/>
      <c r="HV44" s="481"/>
      <c r="HW44" s="481"/>
      <c r="HX44" s="481"/>
      <c r="HY44" s="481"/>
      <c r="HZ44" s="481"/>
      <c r="IA44" s="481"/>
      <c r="IB44" s="481"/>
      <c r="IC44" s="481"/>
      <c r="ID44" s="481"/>
      <c r="IE44" s="481"/>
      <c r="IF44" s="481"/>
      <c r="IG44" s="481"/>
      <c r="IH44" s="481"/>
      <c r="II44" s="481"/>
      <c r="IJ44" s="481"/>
      <c r="IK44" s="481"/>
      <c r="IL44" s="481"/>
      <c r="IM44" s="481"/>
      <c r="IN44" s="481"/>
      <c r="IO44" s="481"/>
      <c r="IP44" s="481"/>
      <c r="IQ44" s="481"/>
      <c r="IR44" s="481"/>
      <c r="IS44" s="481"/>
      <c r="IT44" s="481"/>
      <c r="IU44" s="481"/>
      <c r="IV44" s="481"/>
    </row>
    <row r="45" spans="1:256">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481"/>
      <c r="CB45" s="481"/>
      <c r="CC45" s="481"/>
      <c r="CD45" s="481"/>
      <c r="CE45" s="481"/>
      <c r="CF45" s="481"/>
      <c r="CG45" s="481"/>
      <c r="CH45" s="481"/>
      <c r="CI45" s="481"/>
      <c r="CJ45" s="481"/>
      <c r="CK45" s="481"/>
      <c r="CL45" s="481"/>
      <c r="CM45" s="481"/>
      <c r="CN45" s="481"/>
      <c r="CO45" s="481"/>
      <c r="CP45" s="481"/>
      <c r="CQ45" s="481"/>
      <c r="CR45" s="481"/>
      <c r="CS45" s="481"/>
      <c r="CT45" s="481"/>
      <c r="CU45" s="481"/>
      <c r="CV45" s="481"/>
      <c r="CW45" s="481"/>
      <c r="CX45" s="481"/>
      <c r="CY45" s="481"/>
      <c r="CZ45" s="481"/>
      <c r="DA45" s="481"/>
      <c r="DB45" s="481"/>
      <c r="DC45" s="481"/>
      <c r="DD45" s="481"/>
      <c r="DE45" s="481"/>
      <c r="DF45" s="481"/>
      <c r="DG45" s="481"/>
      <c r="DH45" s="481"/>
      <c r="DI45" s="481"/>
      <c r="DJ45" s="481"/>
      <c r="DK45" s="481"/>
      <c r="DL45" s="481"/>
      <c r="DM45" s="481"/>
      <c r="DN45" s="481"/>
      <c r="DO45" s="481"/>
      <c r="DP45" s="481"/>
      <c r="DQ45" s="481"/>
      <c r="DR45" s="481"/>
      <c r="DS45" s="481"/>
      <c r="DT45" s="481"/>
      <c r="DU45" s="481"/>
      <c r="DV45" s="481"/>
      <c r="DW45" s="481"/>
      <c r="DX45" s="481"/>
      <c r="DY45" s="481"/>
      <c r="DZ45" s="481"/>
      <c r="EA45" s="481"/>
      <c r="EB45" s="481"/>
      <c r="EC45" s="481"/>
      <c r="ED45" s="481"/>
      <c r="EE45" s="481"/>
      <c r="EF45" s="481"/>
      <c r="EG45" s="481"/>
      <c r="EH45" s="481"/>
      <c r="EI45" s="481"/>
      <c r="EJ45" s="481"/>
      <c r="EK45" s="481"/>
      <c r="EL45" s="481"/>
      <c r="EM45" s="481"/>
      <c r="EN45" s="481"/>
      <c r="EO45" s="481"/>
      <c r="EP45" s="481"/>
      <c r="EQ45" s="481"/>
      <c r="ER45" s="481"/>
      <c r="ES45" s="481"/>
      <c r="ET45" s="481"/>
      <c r="EU45" s="481"/>
      <c r="EV45" s="481"/>
      <c r="EW45" s="481"/>
      <c r="EX45" s="481"/>
      <c r="EY45" s="481"/>
      <c r="EZ45" s="481"/>
      <c r="FA45" s="481"/>
      <c r="FB45" s="481"/>
      <c r="FC45" s="481"/>
      <c r="FD45" s="481"/>
      <c r="FE45" s="481"/>
      <c r="FF45" s="481"/>
      <c r="FG45" s="481"/>
      <c r="FH45" s="481"/>
      <c r="FI45" s="481"/>
      <c r="FJ45" s="481"/>
      <c r="FK45" s="481"/>
      <c r="FL45" s="481"/>
      <c r="FM45" s="481"/>
      <c r="FN45" s="481"/>
      <c r="FO45" s="481"/>
      <c r="FP45" s="481"/>
      <c r="FQ45" s="481"/>
      <c r="FR45" s="481"/>
      <c r="FS45" s="481"/>
      <c r="FT45" s="481"/>
      <c r="FU45" s="481"/>
      <c r="FV45" s="481"/>
      <c r="FW45" s="481"/>
      <c r="FX45" s="481"/>
      <c r="FY45" s="481"/>
      <c r="FZ45" s="481"/>
      <c r="GA45" s="481"/>
      <c r="GB45" s="481"/>
      <c r="GC45" s="481"/>
      <c r="GD45" s="481"/>
      <c r="GE45" s="481"/>
      <c r="GF45" s="481"/>
      <c r="GG45" s="481"/>
      <c r="GH45" s="481"/>
      <c r="GI45" s="481"/>
      <c r="GJ45" s="481"/>
      <c r="GK45" s="481"/>
      <c r="GL45" s="481"/>
      <c r="GM45" s="481"/>
      <c r="GN45" s="481"/>
      <c r="GO45" s="481"/>
      <c r="GP45" s="481"/>
      <c r="GQ45" s="481"/>
      <c r="GR45" s="481"/>
      <c r="GS45" s="481"/>
      <c r="GT45" s="481"/>
      <c r="GU45" s="481"/>
      <c r="GV45" s="481"/>
      <c r="GW45" s="481"/>
      <c r="GX45" s="481"/>
      <c r="GY45" s="481"/>
      <c r="GZ45" s="481"/>
      <c r="HA45" s="481"/>
      <c r="HB45" s="481"/>
      <c r="HC45" s="481"/>
      <c r="HD45" s="481"/>
      <c r="HE45" s="481"/>
      <c r="HF45" s="481"/>
      <c r="HG45" s="481"/>
      <c r="HH45" s="481"/>
      <c r="HI45" s="481"/>
      <c r="HJ45" s="481"/>
      <c r="HK45" s="481"/>
      <c r="HL45" s="481"/>
      <c r="HM45" s="481"/>
      <c r="HN45" s="481"/>
      <c r="HO45" s="481"/>
      <c r="HP45" s="481"/>
      <c r="HQ45" s="481"/>
      <c r="HR45" s="481"/>
      <c r="HS45" s="481"/>
      <c r="HT45" s="481"/>
      <c r="HU45" s="481"/>
      <c r="HV45" s="481"/>
      <c r="HW45" s="481"/>
      <c r="HX45" s="481"/>
      <c r="HY45" s="481"/>
      <c r="HZ45" s="481"/>
      <c r="IA45" s="481"/>
      <c r="IB45" s="481"/>
      <c r="IC45" s="481"/>
      <c r="ID45" s="481"/>
      <c r="IE45" s="481"/>
      <c r="IF45" s="481"/>
      <c r="IG45" s="481"/>
      <c r="IH45" s="481"/>
      <c r="II45" s="481"/>
      <c r="IJ45" s="481"/>
      <c r="IK45" s="481"/>
      <c r="IL45" s="481"/>
      <c r="IM45" s="481"/>
      <c r="IN45" s="481"/>
      <c r="IO45" s="481"/>
      <c r="IP45" s="481"/>
      <c r="IQ45" s="481"/>
      <c r="IR45" s="481"/>
      <c r="IS45" s="481"/>
      <c r="IT45" s="481"/>
      <c r="IU45" s="481"/>
      <c r="IV45" s="481"/>
    </row>
    <row r="46" spans="1:256">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1"/>
      <c r="CK46" s="481"/>
      <c r="CL46" s="481"/>
      <c r="CM46" s="481"/>
      <c r="CN46" s="481"/>
      <c r="CO46" s="481"/>
      <c r="CP46" s="481"/>
      <c r="CQ46" s="481"/>
      <c r="CR46" s="481"/>
      <c r="CS46" s="481"/>
      <c r="CT46" s="481"/>
      <c r="CU46" s="481"/>
      <c r="CV46" s="481"/>
      <c r="CW46" s="481"/>
      <c r="CX46" s="481"/>
      <c r="CY46" s="481"/>
      <c r="CZ46" s="481"/>
      <c r="DA46" s="481"/>
      <c r="DB46" s="481"/>
      <c r="DC46" s="481"/>
      <c r="DD46" s="481"/>
      <c r="DE46" s="481"/>
      <c r="DF46" s="481"/>
      <c r="DG46" s="481"/>
      <c r="DH46" s="481"/>
      <c r="DI46" s="481"/>
      <c r="DJ46" s="481"/>
      <c r="DK46" s="481"/>
      <c r="DL46" s="481"/>
      <c r="DM46" s="481"/>
      <c r="DN46" s="481"/>
      <c r="DO46" s="481"/>
      <c r="DP46" s="481"/>
      <c r="DQ46" s="481"/>
      <c r="DR46" s="481"/>
      <c r="DS46" s="481"/>
      <c r="DT46" s="481"/>
      <c r="DU46" s="481"/>
      <c r="DV46" s="481"/>
      <c r="DW46" s="481"/>
      <c r="DX46" s="481"/>
      <c r="DY46" s="481"/>
      <c r="DZ46" s="481"/>
      <c r="EA46" s="481"/>
      <c r="EB46" s="481"/>
      <c r="EC46" s="481"/>
      <c r="ED46" s="481"/>
      <c r="EE46" s="481"/>
      <c r="EF46" s="481"/>
      <c r="EG46" s="481"/>
      <c r="EH46" s="481"/>
      <c r="EI46" s="481"/>
      <c r="EJ46" s="481"/>
      <c r="EK46" s="481"/>
      <c r="EL46" s="481"/>
      <c r="EM46" s="481"/>
      <c r="EN46" s="481"/>
      <c r="EO46" s="481"/>
      <c r="EP46" s="481"/>
      <c r="EQ46" s="481"/>
      <c r="ER46" s="481"/>
      <c r="ES46" s="481"/>
      <c r="ET46" s="481"/>
      <c r="EU46" s="481"/>
      <c r="EV46" s="481"/>
      <c r="EW46" s="481"/>
      <c r="EX46" s="481"/>
      <c r="EY46" s="481"/>
      <c r="EZ46" s="481"/>
      <c r="FA46" s="481"/>
      <c r="FB46" s="481"/>
      <c r="FC46" s="481"/>
      <c r="FD46" s="481"/>
      <c r="FE46" s="481"/>
      <c r="FF46" s="481"/>
      <c r="FG46" s="481"/>
      <c r="FH46" s="481"/>
      <c r="FI46" s="481"/>
      <c r="FJ46" s="481"/>
      <c r="FK46" s="481"/>
      <c r="FL46" s="481"/>
      <c r="FM46" s="481"/>
      <c r="FN46" s="481"/>
      <c r="FO46" s="481"/>
      <c r="FP46" s="481"/>
      <c r="FQ46" s="481"/>
      <c r="FR46" s="481"/>
      <c r="FS46" s="481"/>
      <c r="FT46" s="481"/>
      <c r="FU46" s="481"/>
      <c r="FV46" s="481"/>
      <c r="FW46" s="481"/>
      <c r="FX46" s="481"/>
      <c r="FY46" s="481"/>
      <c r="FZ46" s="481"/>
      <c r="GA46" s="481"/>
      <c r="GB46" s="481"/>
      <c r="GC46" s="481"/>
      <c r="GD46" s="481"/>
      <c r="GE46" s="481"/>
      <c r="GF46" s="481"/>
      <c r="GG46" s="481"/>
      <c r="GH46" s="481"/>
      <c r="GI46" s="481"/>
      <c r="GJ46" s="481"/>
      <c r="GK46" s="481"/>
      <c r="GL46" s="481"/>
      <c r="GM46" s="481"/>
      <c r="GN46" s="481"/>
      <c r="GO46" s="481"/>
      <c r="GP46" s="481"/>
      <c r="GQ46" s="481"/>
      <c r="GR46" s="481"/>
      <c r="GS46" s="481"/>
      <c r="GT46" s="481"/>
      <c r="GU46" s="481"/>
      <c r="GV46" s="481"/>
      <c r="GW46" s="481"/>
      <c r="GX46" s="481"/>
      <c r="GY46" s="481"/>
      <c r="GZ46" s="481"/>
      <c r="HA46" s="481"/>
      <c r="HB46" s="481"/>
      <c r="HC46" s="481"/>
      <c r="HD46" s="481"/>
      <c r="HE46" s="481"/>
      <c r="HF46" s="481"/>
      <c r="HG46" s="481"/>
      <c r="HH46" s="481"/>
      <c r="HI46" s="481"/>
      <c r="HJ46" s="481"/>
      <c r="HK46" s="481"/>
      <c r="HL46" s="481"/>
      <c r="HM46" s="481"/>
      <c r="HN46" s="481"/>
      <c r="HO46" s="481"/>
      <c r="HP46" s="481"/>
      <c r="HQ46" s="481"/>
      <c r="HR46" s="481"/>
      <c r="HS46" s="481"/>
      <c r="HT46" s="481"/>
      <c r="HU46" s="481"/>
      <c r="HV46" s="481"/>
      <c r="HW46" s="481"/>
      <c r="HX46" s="481"/>
      <c r="HY46" s="481"/>
      <c r="HZ46" s="481"/>
      <c r="IA46" s="481"/>
      <c r="IB46" s="481"/>
      <c r="IC46" s="481"/>
      <c r="ID46" s="481"/>
      <c r="IE46" s="481"/>
      <c r="IF46" s="481"/>
      <c r="IG46" s="481"/>
      <c r="IH46" s="481"/>
      <c r="II46" s="481"/>
      <c r="IJ46" s="481"/>
      <c r="IK46" s="481"/>
      <c r="IL46" s="481"/>
      <c r="IM46" s="481"/>
      <c r="IN46" s="481"/>
      <c r="IO46" s="481"/>
      <c r="IP46" s="481"/>
      <c r="IQ46" s="481"/>
      <c r="IR46" s="481"/>
      <c r="IS46" s="481"/>
      <c r="IT46" s="481"/>
      <c r="IU46" s="481"/>
      <c r="IV46" s="481"/>
    </row>
    <row r="47" spans="1:256">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1"/>
      <c r="BZ47" s="481"/>
      <c r="CA47" s="481"/>
      <c r="CB47" s="481"/>
      <c r="CC47" s="481"/>
      <c r="CD47" s="481"/>
      <c r="CE47" s="481"/>
      <c r="CF47" s="481"/>
      <c r="CG47" s="481"/>
      <c r="CH47" s="481"/>
      <c r="CI47" s="481"/>
      <c r="CJ47" s="481"/>
      <c r="CK47" s="481"/>
      <c r="CL47" s="481"/>
      <c r="CM47" s="481"/>
      <c r="CN47" s="481"/>
      <c r="CO47" s="481"/>
      <c r="CP47" s="481"/>
      <c r="CQ47" s="481"/>
      <c r="CR47" s="481"/>
      <c r="CS47" s="481"/>
      <c r="CT47" s="481"/>
      <c r="CU47" s="481"/>
      <c r="CV47" s="481"/>
      <c r="CW47" s="481"/>
      <c r="CX47" s="481"/>
      <c r="CY47" s="481"/>
      <c r="CZ47" s="481"/>
      <c r="DA47" s="481"/>
      <c r="DB47" s="481"/>
      <c r="DC47" s="481"/>
      <c r="DD47" s="481"/>
      <c r="DE47" s="481"/>
      <c r="DF47" s="481"/>
      <c r="DG47" s="481"/>
      <c r="DH47" s="481"/>
      <c r="DI47" s="481"/>
      <c r="DJ47" s="481"/>
      <c r="DK47" s="481"/>
      <c r="DL47" s="481"/>
      <c r="DM47" s="481"/>
      <c r="DN47" s="481"/>
      <c r="DO47" s="481"/>
      <c r="DP47" s="481"/>
      <c r="DQ47" s="481"/>
      <c r="DR47" s="481"/>
      <c r="DS47" s="481"/>
      <c r="DT47" s="481"/>
      <c r="DU47" s="481"/>
      <c r="DV47" s="481"/>
      <c r="DW47" s="481"/>
      <c r="DX47" s="481"/>
      <c r="DY47" s="481"/>
      <c r="DZ47" s="481"/>
      <c r="EA47" s="481"/>
      <c r="EB47" s="481"/>
      <c r="EC47" s="481"/>
      <c r="ED47" s="481"/>
      <c r="EE47" s="481"/>
      <c r="EF47" s="481"/>
      <c r="EG47" s="481"/>
      <c r="EH47" s="481"/>
      <c r="EI47" s="481"/>
      <c r="EJ47" s="481"/>
      <c r="EK47" s="481"/>
      <c r="EL47" s="481"/>
      <c r="EM47" s="481"/>
      <c r="EN47" s="481"/>
      <c r="EO47" s="481"/>
      <c r="EP47" s="481"/>
      <c r="EQ47" s="481"/>
      <c r="ER47" s="481"/>
      <c r="ES47" s="481"/>
      <c r="ET47" s="481"/>
      <c r="EU47" s="481"/>
      <c r="EV47" s="481"/>
      <c r="EW47" s="481"/>
      <c r="EX47" s="481"/>
      <c r="EY47" s="481"/>
      <c r="EZ47" s="481"/>
      <c r="FA47" s="481"/>
      <c r="FB47" s="481"/>
      <c r="FC47" s="481"/>
      <c r="FD47" s="481"/>
      <c r="FE47" s="481"/>
      <c r="FF47" s="481"/>
      <c r="FG47" s="481"/>
      <c r="FH47" s="481"/>
      <c r="FI47" s="481"/>
      <c r="FJ47" s="481"/>
      <c r="FK47" s="481"/>
      <c r="FL47" s="481"/>
      <c r="FM47" s="481"/>
      <c r="FN47" s="481"/>
      <c r="FO47" s="481"/>
      <c r="FP47" s="481"/>
      <c r="FQ47" s="481"/>
      <c r="FR47" s="481"/>
      <c r="FS47" s="481"/>
      <c r="FT47" s="481"/>
      <c r="FU47" s="481"/>
      <c r="FV47" s="481"/>
      <c r="FW47" s="481"/>
      <c r="FX47" s="481"/>
      <c r="FY47" s="481"/>
      <c r="FZ47" s="481"/>
      <c r="GA47" s="481"/>
      <c r="GB47" s="481"/>
      <c r="GC47" s="481"/>
      <c r="GD47" s="481"/>
      <c r="GE47" s="481"/>
      <c r="GF47" s="481"/>
      <c r="GG47" s="481"/>
      <c r="GH47" s="481"/>
      <c r="GI47" s="481"/>
      <c r="GJ47" s="481"/>
      <c r="GK47" s="481"/>
      <c r="GL47" s="481"/>
      <c r="GM47" s="481"/>
      <c r="GN47" s="481"/>
      <c r="GO47" s="481"/>
      <c r="GP47" s="481"/>
      <c r="GQ47" s="481"/>
      <c r="GR47" s="481"/>
      <c r="GS47" s="481"/>
      <c r="GT47" s="481"/>
      <c r="GU47" s="481"/>
      <c r="GV47" s="481"/>
      <c r="GW47" s="481"/>
      <c r="GX47" s="481"/>
      <c r="GY47" s="481"/>
      <c r="GZ47" s="481"/>
      <c r="HA47" s="481"/>
      <c r="HB47" s="481"/>
      <c r="HC47" s="481"/>
      <c r="HD47" s="481"/>
      <c r="HE47" s="481"/>
      <c r="HF47" s="481"/>
      <c r="HG47" s="481"/>
      <c r="HH47" s="481"/>
      <c r="HI47" s="481"/>
      <c r="HJ47" s="481"/>
      <c r="HK47" s="481"/>
      <c r="HL47" s="481"/>
      <c r="HM47" s="481"/>
      <c r="HN47" s="481"/>
      <c r="HO47" s="481"/>
      <c r="HP47" s="481"/>
      <c r="HQ47" s="481"/>
      <c r="HR47" s="481"/>
      <c r="HS47" s="481"/>
      <c r="HT47" s="481"/>
      <c r="HU47" s="481"/>
      <c r="HV47" s="481"/>
      <c r="HW47" s="481"/>
      <c r="HX47" s="481"/>
      <c r="HY47" s="481"/>
      <c r="HZ47" s="481"/>
      <c r="IA47" s="481"/>
      <c r="IB47" s="481"/>
      <c r="IC47" s="481"/>
      <c r="ID47" s="481"/>
      <c r="IE47" s="481"/>
      <c r="IF47" s="481"/>
      <c r="IG47" s="481"/>
      <c r="IH47" s="481"/>
      <c r="II47" s="481"/>
      <c r="IJ47" s="481"/>
      <c r="IK47" s="481"/>
      <c r="IL47" s="481"/>
      <c r="IM47" s="481"/>
      <c r="IN47" s="481"/>
      <c r="IO47" s="481"/>
      <c r="IP47" s="481"/>
      <c r="IQ47" s="481"/>
      <c r="IR47" s="481"/>
      <c r="IS47" s="481"/>
      <c r="IT47" s="481"/>
      <c r="IU47" s="481"/>
      <c r="IV47" s="481"/>
    </row>
    <row r="48" spans="1:256">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C48" s="481"/>
      <c r="CD48" s="481"/>
      <c r="CE48" s="481"/>
      <c r="CF48" s="481"/>
      <c r="CG48" s="481"/>
      <c r="CH48" s="481"/>
      <c r="CI48" s="481"/>
      <c r="CJ48" s="481"/>
      <c r="CK48" s="481"/>
      <c r="CL48" s="481"/>
      <c r="CM48" s="481"/>
      <c r="CN48" s="481"/>
      <c r="CO48" s="481"/>
      <c r="CP48" s="481"/>
      <c r="CQ48" s="481"/>
      <c r="CR48" s="481"/>
      <c r="CS48" s="481"/>
      <c r="CT48" s="481"/>
      <c r="CU48" s="481"/>
      <c r="CV48" s="481"/>
      <c r="CW48" s="481"/>
      <c r="CX48" s="481"/>
      <c r="CY48" s="481"/>
      <c r="CZ48" s="481"/>
      <c r="DA48" s="481"/>
      <c r="DB48" s="481"/>
      <c r="DC48" s="481"/>
      <c r="DD48" s="481"/>
      <c r="DE48" s="481"/>
      <c r="DF48" s="481"/>
      <c r="DG48" s="481"/>
      <c r="DH48" s="481"/>
      <c r="DI48" s="481"/>
      <c r="DJ48" s="481"/>
      <c r="DK48" s="481"/>
      <c r="DL48" s="481"/>
      <c r="DM48" s="481"/>
      <c r="DN48" s="481"/>
      <c r="DO48" s="481"/>
      <c r="DP48" s="481"/>
      <c r="DQ48" s="481"/>
      <c r="DR48" s="481"/>
      <c r="DS48" s="481"/>
      <c r="DT48" s="481"/>
      <c r="DU48" s="481"/>
      <c r="DV48" s="481"/>
      <c r="DW48" s="481"/>
      <c r="DX48" s="481"/>
      <c r="DY48" s="481"/>
      <c r="DZ48" s="481"/>
      <c r="EA48" s="481"/>
      <c r="EB48" s="481"/>
      <c r="EC48" s="481"/>
      <c r="ED48" s="481"/>
      <c r="EE48" s="481"/>
      <c r="EF48" s="481"/>
      <c r="EG48" s="481"/>
      <c r="EH48" s="481"/>
      <c r="EI48" s="481"/>
      <c r="EJ48" s="481"/>
      <c r="EK48" s="481"/>
      <c r="EL48" s="481"/>
      <c r="EM48" s="481"/>
      <c r="EN48" s="481"/>
      <c r="EO48" s="481"/>
      <c r="EP48" s="481"/>
      <c r="EQ48" s="481"/>
      <c r="ER48" s="481"/>
      <c r="ES48" s="481"/>
      <c r="ET48" s="481"/>
      <c r="EU48" s="481"/>
      <c r="EV48" s="481"/>
      <c r="EW48" s="481"/>
      <c r="EX48" s="481"/>
      <c r="EY48" s="481"/>
      <c r="EZ48" s="481"/>
      <c r="FA48" s="481"/>
      <c r="FB48" s="481"/>
      <c r="FC48" s="481"/>
      <c r="FD48" s="481"/>
      <c r="FE48" s="481"/>
      <c r="FF48" s="481"/>
      <c r="FG48" s="481"/>
      <c r="FH48" s="481"/>
      <c r="FI48" s="481"/>
      <c r="FJ48" s="481"/>
      <c r="FK48" s="481"/>
      <c r="FL48" s="481"/>
      <c r="FM48" s="481"/>
      <c r="FN48" s="481"/>
      <c r="FO48" s="481"/>
      <c r="FP48" s="481"/>
      <c r="FQ48" s="481"/>
      <c r="FR48" s="481"/>
      <c r="FS48" s="481"/>
      <c r="FT48" s="481"/>
      <c r="FU48" s="481"/>
      <c r="FV48" s="481"/>
      <c r="FW48" s="481"/>
      <c r="FX48" s="481"/>
      <c r="FY48" s="481"/>
      <c r="FZ48" s="481"/>
      <c r="GA48" s="481"/>
      <c r="GB48" s="481"/>
      <c r="GC48" s="481"/>
      <c r="GD48" s="481"/>
      <c r="GE48" s="481"/>
      <c r="GF48" s="481"/>
      <c r="GG48" s="481"/>
      <c r="GH48" s="481"/>
      <c r="GI48" s="481"/>
      <c r="GJ48" s="481"/>
      <c r="GK48" s="481"/>
      <c r="GL48" s="481"/>
      <c r="GM48" s="481"/>
      <c r="GN48" s="481"/>
      <c r="GO48" s="481"/>
      <c r="GP48" s="481"/>
      <c r="GQ48" s="481"/>
      <c r="GR48" s="481"/>
      <c r="GS48" s="481"/>
      <c r="GT48" s="481"/>
      <c r="GU48" s="481"/>
      <c r="GV48" s="481"/>
      <c r="GW48" s="481"/>
      <c r="GX48" s="481"/>
      <c r="GY48" s="481"/>
      <c r="GZ48" s="481"/>
      <c r="HA48" s="481"/>
      <c r="HB48" s="481"/>
      <c r="HC48" s="481"/>
      <c r="HD48" s="481"/>
      <c r="HE48" s="481"/>
      <c r="HF48" s="481"/>
      <c r="HG48" s="481"/>
      <c r="HH48" s="481"/>
      <c r="HI48" s="481"/>
      <c r="HJ48" s="481"/>
      <c r="HK48" s="481"/>
      <c r="HL48" s="481"/>
      <c r="HM48" s="481"/>
      <c r="HN48" s="481"/>
      <c r="HO48" s="481"/>
      <c r="HP48" s="481"/>
      <c r="HQ48" s="481"/>
      <c r="HR48" s="481"/>
      <c r="HS48" s="481"/>
      <c r="HT48" s="481"/>
      <c r="HU48" s="481"/>
      <c r="HV48" s="481"/>
      <c r="HW48" s="481"/>
      <c r="HX48" s="481"/>
      <c r="HY48" s="481"/>
      <c r="HZ48" s="481"/>
      <c r="IA48" s="481"/>
      <c r="IB48" s="481"/>
      <c r="IC48" s="481"/>
      <c r="ID48" s="481"/>
      <c r="IE48" s="481"/>
      <c r="IF48" s="481"/>
      <c r="IG48" s="481"/>
      <c r="IH48" s="481"/>
      <c r="II48" s="481"/>
      <c r="IJ48" s="481"/>
      <c r="IK48" s="481"/>
      <c r="IL48" s="481"/>
      <c r="IM48" s="481"/>
      <c r="IN48" s="481"/>
      <c r="IO48" s="481"/>
      <c r="IP48" s="481"/>
      <c r="IQ48" s="481"/>
      <c r="IR48" s="481"/>
      <c r="IS48" s="481"/>
      <c r="IT48" s="481"/>
      <c r="IU48" s="481"/>
      <c r="IV48" s="481"/>
    </row>
    <row r="49" spans="1:256" ht="14.25">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481"/>
      <c r="AU49" s="481"/>
      <c r="AV49" s="481"/>
      <c r="AW49" s="481"/>
      <c r="AX49" s="481"/>
      <c r="AY49" s="481"/>
      <c r="AZ49" s="481"/>
      <c r="BA49" s="481"/>
      <c r="BB49" s="481"/>
      <c r="BC49" s="481"/>
      <c r="BD49" s="481"/>
      <c r="BE49" s="481"/>
      <c r="BF49" s="481"/>
      <c r="BG49" s="481"/>
      <c r="BH49" s="481"/>
      <c r="BI49" s="481"/>
      <c r="BJ49" s="481"/>
      <c r="BK49" s="481"/>
      <c r="BL49" s="481"/>
      <c r="BM49" s="481"/>
      <c r="BN49" s="481"/>
      <c r="BO49" s="481"/>
      <c r="BP49" s="481"/>
      <c r="BQ49" s="481"/>
      <c r="BR49" s="481"/>
      <c r="BS49" s="481"/>
      <c r="BT49" s="481"/>
      <c r="BU49" s="481"/>
      <c r="BV49" s="481"/>
      <c r="BW49" s="481"/>
      <c r="BX49" s="481"/>
      <c r="BY49" s="481"/>
      <c r="BZ49" s="481"/>
      <c r="CA49" s="481"/>
      <c r="CB49" s="481"/>
      <c r="CC49" s="481"/>
      <c r="CD49" s="481"/>
      <c r="CE49" s="481"/>
      <c r="CF49" s="481"/>
      <c r="CG49" s="481"/>
      <c r="CH49" s="481"/>
      <c r="CI49" s="481"/>
      <c r="CJ49" s="481"/>
      <c r="CK49" s="481"/>
      <c r="CL49" s="481"/>
      <c r="CM49" s="481"/>
      <c r="CN49" s="481"/>
      <c r="CO49" s="481"/>
      <c r="CP49" s="481"/>
      <c r="CQ49" s="481"/>
      <c r="CR49" s="481"/>
      <c r="CS49" s="481"/>
      <c r="CT49" s="481"/>
      <c r="CU49" s="481"/>
      <c r="CV49" s="481"/>
      <c r="CW49" s="481"/>
      <c r="CX49" s="481"/>
      <c r="CY49" s="481"/>
      <c r="CZ49" s="481"/>
      <c r="DA49" s="481"/>
      <c r="DB49" s="481"/>
      <c r="DC49" s="481"/>
      <c r="DD49" s="481"/>
      <c r="DE49" s="481"/>
      <c r="DF49" s="481"/>
      <c r="DG49" s="481"/>
      <c r="DH49" s="481"/>
      <c r="DI49" s="481"/>
      <c r="DJ49" s="481"/>
      <c r="DK49" s="481"/>
      <c r="DL49" s="481"/>
      <c r="DM49" s="481"/>
      <c r="DN49" s="481"/>
      <c r="DO49" s="481"/>
      <c r="DP49" s="481"/>
      <c r="DQ49" s="481"/>
      <c r="DR49" s="481"/>
      <c r="DS49" s="481"/>
      <c r="DT49" s="481"/>
      <c r="DU49" s="481"/>
      <c r="DV49" s="481"/>
      <c r="DW49" s="481"/>
      <c r="DX49" s="481"/>
      <c r="DY49" s="481"/>
      <c r="DZ49" s="481"/>
      <c r="EA49" s="481"/>
      <c r="EB49" s="481"/>
      <c r="EC49" s="481"/>
      <c r="ED49" s="481"/>
      <c r="EE49" s="481"/>
      <c r="EF49" s="481"/>
      <c r="EG49" s="481"/>
      <c r="EH49" s="481"/>
      <c r="EI49" s="481"/>
      <c r="EJ49" s="481"/>
      <c r="EK49" s="481"/>
      <c r="EL49" s="481"/>
      <c r="EM49" s="481"/>
      <c r="EN49" s="481"/>
      <c r="EO49" s="481"/>
      <c r="EP49" s="481"/>
      <c r="EQ49" s="481"/>
      <c r="ER49" s="481"/>
      <c r="ES49" s="481"/>
      <c r="ET49" s="481"/>
      <c r="EU49" s="481"/>
      <c r="EV49" s="481"/>
      <c r="EW49" s="481"/>
      <c r="EX49" s="481"/>
      <c r="EY49" s="481"/>
      <c r="EZ49" s="481"/>
      <c r="FA49" s="481"/>
      <c r="FB49" s="481"/>
      <c r="FC49" s="481"/>
      <c r="FD49" s="481"/>
      <c r="FE49" s="481"/>
      <c r="FF49" s="481"/>
      <c r="FG49" s="481"/>
      <c r="FH49" s="481"/>
      <c r="FI49" s="481"/>
      <c r="FJ49" s="481"/>
      <c r="FK49" s="481"/>
      <c r="FL49" s="481"/>
      <c r="FM49" s="481"/>
      <c r="FN49" s="481"/>
      <c r="FO49" s="481"/>
      <c r="FP49" s="481"/>
      <c r="FQ49" s="481"/>
      <c r="FR49" s="481"/>
      <c r="FS49" s="481"/>
      <c r="FT49" s="481"/>
      <c r="FU49" s="481"/>
      <c r="FV49" s="481"/>
      <c r="FW49" s="481"/>
      <c r="FX49" s="481"/>
      <c r="FY49" s="481"/>
      <c r="FZ49" s="481"/>
      <c r="GA49" s="481"/>
      <c r="GB49" s="481"/>
      <c r="GC49" s="481"/>
      <c r="GD49" s="481"/>
      <c r="GE49" s="481"/>
      <c r="GF49" s="481"/>
      <c r="GG49" s="481"/>
      <c r="GH49" s="481"/>
      <c r="GI49" s="481"/>
      <c r="GJ49" s="481"/>
      <c r="GK49" s="481"/>
      <c r="GL49" s="481"/>
      <c r="GM49" s="481"/>
      <c r="GN49" s="481"/>
      <c r="GO49" s="481"/>
      <c r="GP49" s="481"/>
      <c r="GQ49" s="481"/>
      <c r="GR49" s="481"/>
      <c r="GS49" s="481"/>
      <c r="GT49" s="481"/>
      <c r="GU49" s="481"/>
      <c r="GV49" s="481"/>
      <c r="GW49" s="481"/>
      <c r="GX49" s="481"/>
      <c r="GY49" s="481"/>
      <c r="GZ49" s="481"/>
      <c r="HA49" s="481"/>
      <c r="HB49" s="481"/>
      <c r="HC49" s="481"/>
      <c r="HD49" s="481"/>
      <c r="HE49" s="481"/>
      <c r="HF49" s="481"/>
      <c r="HG49" s="481"/>
      <c r="HH49" s="481"/>
      <c r="HI49" s="481"/>
      <c r="HJ49" s="481"/>
      <c r="HK49" s="481"/>
      <c r="HL49" s="481"/>
      <c r="HM49" s="481"/>
      <c r="HN49" s="481"/>
      <c r="HO49" s="481"/>
      <c r="HP49" s="481"/>
      <c r="HQ49" s="481"/>
      <c r="HR49" s="481"/>
      <c r="HS49" s="481"/>
      <c r="HT49" s="481"/>
      <c r="HU49" s="481"/>
      <c r="HV49" s="481"/>
      <c r="HW49" s="481"/>
      <c r="HX49" s="481"/>
      <c r="HY49" s="481"/>
      <c r="HZ49" s="481"/>
      <c r="IA49" s="481"/>
      <c r="IB49" s="481"/>
      <c r="IC49" s="481"/>
      <c r="ID49" s="481"/>
      <c r="IE49" s="481"/>
      <c r="IF49" s="481"/>
      <c r="IG49" s="481"/>
      <c r="IH49" s="481"/>
      <c r="II49" s="481"/>
      <c r="IJ49" s="481"/>
      <c r="IK49" s="481"/>
      <c r="IL49" s="481"/>
      <c r="IM49" s="481"/>
      <c r="IN49" s="481"/>
      <c r="IO49" s="481"/>
      <c r="IP49" s="481"/>
      <c r="IQ49" s="481"/>
      <c r="IR49" s="481"/>
      <c r="IS49" s="481"/>
      <c r="IT49" s="481"/>
      <c r="IU49" s="481"/>
      <c r="IV49" s="481"/>
    </row>
    <row r="50" spans="1:256" ht="14.25">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1"/>
      <c r="BE50" s="481"/>
      <c r="BF50" s="481"/>
      <c r="BG50" s="481"/>
      <c r="BH50" s="481"/>
      <c r="BI50" s="481"/>
      <c r="BJ50" s="481"/>
      <c r="BK50" s="481"/>
      <c r="BL50" s="481"/>
      <c r="BM50" s="481"/>
      <c r="BN50" s="481"/>
      <c r="BO50" s="481"/>
      <c r="BP50" s="481"/>
      <c r="BQ50" s="481"/>
      <c r="BR50" s="481"/>
      <c r="BS50" s="481"/>
      <c r="BT50" s="481"/>
      <c r="BU50" s="481"/>
      <c r="BV50" s="481"/>
      <c r="BW50" s="481"/>
      <c r="BX50" s="481"/>
      <c r="BY50" s="481"/>
      <c r="BZ50" s="481"/>
      <c r="CA50" s="481"/>
      <c r="CB50" s="481"/>
      <c r="CC50" s="481"/>
      <c r="CD50" s="481"/>
      <c r="CE50" s="481"/>
      <c r="CF50" s="481"/>
      <c r="CG50" s="481"/>
      <c r="CH50" s="481"/>
      <c r="CI50" s="481"/>
      <c r="CJ50" s="481"/>
      <c r="CK50" s="481"/>
      <c r="CL50" s="481"/>
      <c r="CM50" s="481"/>
      <c r="CN50" s="481"/>
      <c r="CO50" s="481"/>
      <c r="CP50" s="481"/>
      <c r="CQ50" s="481"/>
      <c r="CR50" s="481"/>
      <c r="CS50" s="481"/>
      <c r="CT50" s="481"/>
      <c r="CU50" s="481"/>
      <c r="CV50" s="481"/>
      <c r="CW50" s="481"/>
      <c r="CX50" s="481"/>
      <c r="CY50" s="481"/>
      <c r="CZ50" s="481"/>
      <c r="DA50" s="481"/>
      <c r="DB50" s="481"/>
      <c r="DC50" s="481"/>
      <c r="DD50" s="481"/>
      <c r="DE50" s="481"/>
      <c r="DF50" s="481"/>
      <c r="DG50" s="481"/>
      <c r="DH50" s="481"/>
      <c r="DI50" s="481"/>
      <c r="DJ50" s="481"/>
      <c r="DK50" s="481"/>
      <c r="DL50" s="481"/>
      <c r="DM50" s="481"/>
      <c r="DN50" s="481"/>
      <c r="DO50" s="481"/>
      <c r="DP50" s="481"/>
      <c r="DQ50" s="481"/>
      <c r="DR50" s="481"/>
      <c r="DS50" s="481"/>
      <c r="DT50" s="481"/>
      <c r="DU50" s="481"/>
      <c r="DV50" s="481"/>
      <c r="DW50" s="481"/>
      <c r="DX50" s="481"/>
      <c r="DY50" s="481"/>
      <c r="DZ50" s="481"/>
      <c r="EA50" s="481"/>
      <c r="EB50" s="481"/>
      <c r="EC50" s="481"/>
      <c r="ED50" s="481"/>
      <c r="EE50" s="481"/>
      <c r="EF50" s="481"/>
      <c r="EG50" s="481"/>
      <c r="EH50" s="481"/>
      <c r="EI50" s="481"/>
      <c r="EJ50" s="481"/>
      <c r="EK50" s="481"/>
      <c r="EL50" s="481"/>
      <c r="EM50" s="481"/>
      <c r="EN50" s="481"/>
      <c r="EO50" s="481"/>
      <c r="EP50" s="481"/>
      <c r="EQ50" s="481"/>
      <c r="ER50" s="481"/>
      <c r="ES50" s="481"/>
      <c r="ET50" s="481"/>
      <c r="EU50" s="481"/>
      <c r="EV50" s="481"/>
      <c r="EW50" s="481"/>
      <c r="EX50" s="481"/>
      <c r="EY50" s="481"/>
      <c r="EZ50" s="481"/>
      <c r="FA50" s="481"/>
      <c r="FB50" s="481"/>
      <c r="FC50" s="481"/>
      <c r="FD50" s="481"/>
      <c r="FE50" s="481"/>
      <c r="FF50" s="481"/>
      <c r="FG50" s="481"/>
      <c r="FH50" s="481"/>
      <c r="FI50" s="481"/>
      <c r="FJ50" s="481"/>
      <c r="FK50" s="481"/>
      <c r="FL50" s="481"/>
      <c r="FM50" s="481"/>
      <c r="FN50" s="481"/>
      <c r="FO50" s="481"/>
      <c r="FP50" s="481"/>
      <c r="FQ50" s="481"/>
      <c r="FR50" s="481"/>
      <c r="FS50" s="481"/>
      <c r="FT50" s="481"/>
      <c r="FU50" s="481"/>
      <c r="FV50" s="481"/>
      <c r="FW50" s="481"/>
      <c r="FX50" s="481"/>
      <c r="FY50" s="481"/>
      <c r="FZ50" s="481"/>
      <c r="GA50" s="481"/>
      <c r="GB50" s="481"/>
      <c r="GC50" s="481"/>
      <c r="GD50" s="481"/>
      <c r="GE50" s="481"/>
      <c r="GF50" s="481"/>
      <c r="GG50" s="481"/>
      <c r="GH50" s="481"/>
      <c r="GI50" s="481"/>
      <c r="GJ50" s="481"/>
      <c r="GK50" s="481"/>
      <c r="GL50" s="481"/>
      <c r="GM50" s="481"/>
      <c r="GN50" s="481"/>
      <c r="GO50" s="481"/>
      <c r="GP50" s="481"/>
      <c r="GQ50" s="481"/>
      <c r="GR50" s="481"/>
      <c r="GS50" s="481"/>
      <c r="GT50" s="481"/>
      <c r="GU50" s="481"/>
      <c r="GV50" s="481"/>
      <c r="GW50" s="481"/>
      <c r="GX50" s="481"/>
      <c r="GY50" s="481"/>
      <c r="GZ50" s="481"/>
      <c r="HA50" s="481"/>
      <c r="HB50" s="481"/>
      <c r="HC50" s="481"/>
      <c r="HD50" s="481"/>
      <c r="HE50" s="481"/>
      <c r="HF50" s="481"/>
      <c r="HG50" s="481"/>
      <c r="HH50" s="481"/>
      <c r="HI50" s="481"/>
      <c r="HJ50" s="481"/>
      <c r="HK50" s="481"/>
      <c r="HL50" s="481"/>
      <c r="HM50" s="481"/>
      <c r="HN50" s="481"/>
      <c r="HO50" s="481"/>
      <c r="HP50" s="481"/>
      <c r="HQ50" s="481"/>
      <c r="HR50" s="481"/>
      <c r="HS50" s="481"/>
      <c r="HT50" s="481"/>
      <c r="HU50" s="481"/>
      <c r="HV50" s="481"/>
      <c r="HW50" s="481"/>
      <c r="HX50" s="481"/>
      <c r="HY50" s="481"/>
      <c r="HZ50" s="481"/>
      <c r="IA50" s="481"/>
      <c r="IB50" s="481"/>
      <c r="IC50" s="481"/>
      <c r="ID50" s="481"/>
      <c r="IE50" s="481"/>
      <c r="IF50" s="481"/>
      <c r="IG50" s="481"/>
      <c r="IH50" s="481"/>
      <c r="II50" s="481"/>
      <c r="IJ50" s="481"/>
      <c r="IK50" s="481"/>
      <c r="IL50" s="481"/>
      <c r="IM50" s="481"/>
      <c r="IN50" s="481"/>
      <c r="IO50" s="481"/>
      <c r="IP50" s="481"/>
      <c r="IQ50" s="481"/>
      <c r="IR50" s="481"/>
      <c r="IS50" s="481"/>
      <c r="IT50" s="481"/>
      <c r="IU50" s="481"/>
      <c r="IV50" s="481"/>
    </row>
    <row r="51" spans="1:256" ht="14.25">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1"/>
      <c r="AY51" s="481"/>
      <c r="AZ51" s="481"/>
      <c r="BA51" s="481"/>
      <c r="BB51" s="481"/>
      <c r="BC51" s="481"/>
      <c r="BD51" s="481"/>
      <c r="BE51" s="481"/>
      <c r="BF51" s="481"/>
      <c r="BG51" s="481"/>
      <c r="BH51" s="481"/>
      <c r="BI51" s="481"/>
      <c r="BJ51" s="481"/>
      <c r="BK51" s="481"/>
      <c r="BL51" s="481"/>
      <c r="BM51" s="481"/>
      <c r="BN51" s="481"/>
      <c r="BO51" s="481"/>
      <c r="BP51" s="481"/>
      <c r="BQ51" s="481"/>
      <c r="BR51" s="481"/>
      <c r="BS51" s="481"/>
      <c r="BT51" s="481"/>
      <c r="BU51" s="481"/>
      <c r="BV51" s="481"/>
      <c r="BW51" s="481"/>
      <c r="BX51" s="481"/>
      <c r="BY51" s="481"/>
      <c r="BZ51" s="481"/>
      <c r="CA51" s="481"/>
      <c r="CB51" s="481"/>
      <c r="CC51" s="481"/>
      <c r="CD51" s="481"/>
      <c r="CE51" s="481"/>
      <c r="CF51" s="481"/>
      <c r="CG51" s="481"/>
      <c r="CH51" s="481"/>
      <c r="CI51" s="481"/>
      <c r="CJ51" s="481"/>
      <c r="CK51" s="481"/>
      <c r="CL51" s="481"/>
      <c r="CM51" s="481"/>
      <c r="CN51" s="481"/>
      <c r="CO51" s="481"/>
      <c r="CP51" s="481"/>
      <c r="CQ51" s="481"/>
      <c r="CR51" s="481"/>
      <c r="CS51" s="481"/>
      <c r="CT51" s="481"/>
      <c r="CU51" s="481"/>
      <c r="CV51" s="481"/>
      <c r="CW51" s="481"/>
      <c r="CX51" s="481"/>
      <c r="CY51" s="481"/>
      <c r="CZ51" s="481"/>
      <c r="DA51" s="481"/>
      <c r="DB51" s="481"/>
      <c r="DC51" s="481"/>
      <c r="DD51" s="481"/>
      <c r="DE51" s="481"/>
      <c r="DF51" s="481"/>
      <c r="DG51" s="481"/>
      <c r="DH51" s="481"/>
      <c r="DI51" s="481"/>
      <c r="DJ51" s="481"/>
      <c r="DK51" s="481"/>
      <c r="DL51" s="481"/>
      <c r="DM51" s="481"/>
      <c r="DN51" s="481"/>
      <c r="DO51" s="481"/>
      <c r="DP51" s="481"/>
      <c r="DQ51" s="481"/>
      <c r="DR51" s="481"/>
      <c r="DS51" s="481"/>
      <c r="DT51" s="481"/>
      <c r="DU51" s="481"/>
      <c r="DV51" s="481"/>
      <c r="DW51" s="481"/>
      <c r="DX51" s="481"/>
      <c r="DY51" s="481"/>
      <c r="DZ51" s="481"/>
      <c r="EA51" s="481"/>
      <c r="EB51" s="481"/>
      <c r="EC51" s="481"/>
      <c r="ED51" s="481"/>
      <c r="EE51" s="481"/>
      <c r="EF51" s="481"/>
      <c r="EG51" s="481"/>
      <c r="EH51" s="481"/>
      <c r="EI51" s="481"/>
      <c r="EJ51" s="481"/>
      <c r="EK51" s="481"/>
      <c r="EL51" s="481"/>
      <c r="EM51" s="481"/>
      <c r="EN51" s="481"/>
      <c r="EO51" s="481"/>
      <c r="EP51" s="481"/>
      <c r="EQ51" s="481"/>
      <c r="ER51" s="481"/>
      <c r="ES51" s="481"/>
      <c r="ET51" s="481"/>
      <c r="EU51" s="481"/>
      <c r="EV51" s="481"/>
      <c r="EW51" s="481"/>
      <c r="EX51" s="481"/>
      <c r="EY51" s="481"/>
      <c r="EZ51" s="481"/>
      <c r="FA51" s="481"/>
      <c r="FB51" s="481"/>
      <c r="FC51" s="481"/>
      <c r="FD51" s="481"/>
      <c r="FE51" s="481"/>
      <c r="FF51" s="481"/>
      <c r="FG51" s="481"/>
      <c r="FH51" s="481"/>
      <c r="FI51" s="481"/>
      <c r="FJ51" s="481"/>
      <c r="FK51" s="481"/>
      <c r="FL51" s="481"/>
      <c r="FM51" s="481"/>
      <c r="FN51" s="481"/>
      <c r="FO51" s="481"/>
      <c r="FP51" s="481"/>
      <c r="FQ51" s="481"/>
      <c r="FR51" s="481"/>
      <c r="FS51" s="481"/>
      <c r="FT51" s="481"/>
      <c r="FU51" s="481"/>
      <c r="FV51" s="481"/>
      <c r="FW51" s="481"/>
      <c r="FX51" s="481"/>
      <c r="FY51" s="481"/>
      <c r="FZ51" s="481"/>
      <c r="GA51" s="481"/>
      <c r="GB51" s="481"/>
      <c r="GC51" s="481"/>
      <c r="GD51" s="481"/>
      <c r="GE51" s="481"/>
      <c r="GF51" s="481"/>
      <c r="GG51" s="481"/>
      <c r="GH51" s="481"/>
      <c r="GI51" s="481"/>
      <c r="GJ51" s="481"/>
      <c r="GK51" s="481"/>
      <c r="GL51" s="481"/>
      <c r="GM51" s="481"/>
      <c r="GN51" s="481"/>
      <c r="GO51" s="481"/>
      <c r="GP51" s="481"/>
      <c r="GQ51" s="481"/>
      <c r="GR51" s="481"/>
      <c r="GS51" s="481"/>
      <c r="GT51" s="481"/>
      <c r="GU51" s="481"/>
      <c r="GV51" s="481"/>
      <c r="GW51" s="481"/>
      <c r="GX51" s="481"/>
      <c r="GY51" s="481"/>
      <c r="GZ51" s="481"/>
      <c r="HA51" s="481"/>
      <c r="HB51" s="481"/>
      <c r="HC51" s="481"/>
      <c r="HD51" s="481"/>
      <c r="HE51" s="481"/>
      <c r="HF51" s="481"/>
      <c r="HG51" s="481"/>
      <c r="HH51" s="481"/>
      <c r="HI51" s="481"/>
      <c r="HJ51" s="481"/>
      <c r="HK51" s="481"/>
      <c r="HL51" s="481"/>
      <c r="HM51" s="481"/>
      <c r="HN51" s="481"/>
      <c r="HO51" s="481"/>
      <c r="HP51" s="481"/>
      <c r="HQ51" s="481"/>
      <c r="HR51" s="481"/>
      <c r="HS51" s="481"/>
      <c r="HT51" s="481"/>
      <c r="HU51" s="481"/>
      <c r="HV51" s="481"/>
      <c r="HW51" s="481"/>
      <c r="HX51" s="481"/>
      <c r="HY51" s="481"/>
      <c r="HZ51" s="481"/>
      <c r="IA51" s="481"/>
      <c r="IB51" s="481"/>
      <c r="IC51" s="481"/>
      <c r="ID51" s="481"/>
      <c r="IE51" s="481"/>
      <c r="IF51" s="481"/>
      <c r="IG51" s="481"/>
      <c r="IH51" s="481"/>
      <c r="II51" s="481"/>
      <c r="IJ51" s="481"/>
      <c r="IK51" s="481"/>
      <c r="IL51" s="481"/>
      <c r="IM51" s="481"/>
      <c r="IN51" s="481"/>
      <c r="IO51" s="481"/>
      <c r="IP51" s="481"/>
      <c r="IQ51" s="481"/>
      <c r="IR51" s="481"/>
      <c r="IS51" s="481"/>
      <c r="IT51" s="481"/>
      <c r="IU51" s="481"/>
      <c r="IV51" s="481"/>
    </row>
    <row r="52" spans="1:256" ht="14.25">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1"/>
      <c r="AY52" s="481"/>
      <c r="AZ52" s="481"/>
      <c r="BA52" s="481"/>
      <c r="BB52" s="481"/>
      <c r="BC52" s="481"/>
      <c r="BD52" s="481"/>
      <c r="BE52" s="481"/>
      <c r="BF52" s="481"/>
      <c r="BG52" s="481"/>
      <c r="BH52" s="481"/>
      <c r="BI52" s="481"/>
      <c r="BJ52" s="481"/>
      <c r="BK52" s="481"/>
      <c r="BL52" s="481"/>
      <c r="BM52" s="481"/>
      <c r="BN52" s="481"/>
      <c r="BO52" s="481"/>
      <c r="BP52" s="481"/>
      <c r="BQ52" s="481"/>
      <c r="BR52" s="481"/>
      <c r="BS52" s="481"/>
      <c r="BT52" s="481"/>
      <c r="BU52" s="481"/>
      <c r="BV52" s="481"/>
      <c r="BW52" s="481"/>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c r="DC52" s="481"/>
      <c r="DD52" s="481"/>
      <c r="DE52" s="481"/>
      <c r="DF52" s="481"/>
      <c r="DG52" s="481"/>
      <c r="DH52" s="481"/>
      <c r="DI52" s="481"/>
      <c r="DJ52" s="481"/>
      <c r="DK52" s="481"/>
      <c r="DL52" s="481"/>
      <c r="DM52" s="481"/>
      <c r="DN52" s="481"/>
      <c r="DO52" s="481"/>
      <c r="DP52" s="481"/>
      <c r="DQ52" s="481"/>
      <c r="DR52" s="481"/>
      <c r="DS52" s="481"/>
      <c r="DT52" s="481"/>
      <c r="DU52" s="481"/>
      <c r="DV52" s="481"/>
      <c r="DW52" s="481"/>
      <c r="DX52" s="481"/>
      <c r="DY52" s="481"/>
      <c r="DZ52" s="481"/>
      <c r="EA52" s="481"/>
      <c r="EB52" s="481"/>
      <c r="EC52" s="481"/>
      <c r="ED52" s="481"/>
      <c r="EE52" s="481"/>
      <c r="EF52" s="481"/>
      <c r="EG52" s="481"/>
      <c r="EH52" s="481"/>
      <c r="EI52" s="481"/>
      <c r="EJ52" s="481"/>
      <c r="EK52" s="481"/>
      <c r="EL52" s="481"/>
      <c r="EM52" s="481"/>
      <c r="EN52" s="481"/>
      <c r="EO52" s="481"/>
      <c r="EP52" s="481"/>
      <c r="EQ52" s="481"/>
      <c r="ER52" s="481"/>
      <c r="ES52" s="481"/>
      <c r="ET52" s="481"/>
      <c r="EU52" s="481"/>
      <c r="EV52" s="481"/>
      <c r="EW52" s="481"/>
      <c r="EX52" s="481"/>
      <c r="EY52" s="481"/>
      <c r="EZ52" s="481"/>
      <c r="FA52" s="481"/>
      <c r="FB52" s="481"/>
      <c r="FC52" s="481"/>
      <c r="FD52" s="481"/>
      <c r="FE52" s="481"/>
      <c r="FF52" s="481"/>
      <c r="FG52" s="481"/>
      <c r="FH52" s="481"/>
      <c r="FI52" s="481"/>
      <c r="FJ52" s="481"/>
      <c r="FK52" s="481"/>
      <c r="FL52" s="481"/>
      <c r="FM52" s="481"/>
      <c r="FN52" s="481"/>
      <c r="FO52" s="481"/>
      <c r="FP52" s="481"/>
      <c r="FQ52" s="481"/>
      <c r="FR52" s="481"/>
      <c r="FS52" s="481"/>
      <c r="FT52" s="481"/>
      <c r="FU52" s="481"/>
      <c r="FV52" s="481"/>
      <c r="FW52" s="481"/>
      <c r="FX52" s="481"/>
      <c r="FY52" s="481"/>
      <c r="FZ52" s="481"/>
      <c r="GA52" s="481"/>
      <c r="GB52" s="481"/>
      <c r="GC52" s="481"/>
      <c r="GD52" s="481"/>
      <c r="GE52" s="481"/>
      <c r="GF52" s="481"/>
      <c r="GG52" s="481"/>
      <c r="GH52" s="481"/>
      <c r="GI52" s="481"/>
      <c r="GJ52" s="481"/>
      <c r="GK52" s="481"/>
      <c r="GL52" s="481"/>
      <c r="GM52" s="481"/>
      <c r="GN52" s="481"/>
      <c r="GO52" s="481"/>
      <c r="GP52" s="481"/>
      <c r="GQ52" s="481"/>
      <c r="GR52" s="481"/>
      <c r="GS52" s="481"/>
      <c r="GT52" s="481"/>
      <c r="GU52" s="481"/>
      <c r="GV52" s="481"/>
      <c r="GW52" s="481"/>
      <c r="GX52" s="481"/>
      <c r="GY52" s="481"/>
      <c r="GZ52" s="481"/>
      <c r="HA52" s="481"/>
      <c r="HB52" s="481"/>
      <c r="HC52" s="481"/>
      <c r="HD52" s="481"/>
      <c r="HE52" s="481"/>
      <c r="HF52" s="481"/>
      <c r="HG52" s="481"/>
      <c r="HH52" s="481"/>
      <c r="HI52" s="481"/>
      <c r="HJ52" s="481"/>
      <c r="HK52" s="481"/>
      <c r="HL52" s="481"/>
      <c r="HM52" s="481"/>
      <c r="HN52" s="481"/>
      <c r="HO52" s="481"/>
      <c r="HP52" s="481"/>
      <c r="HQ52" s="481"/>
      <c r="HR52" s="481"/>
      <c r="HS52" s="481"/>
      <c r="HT52" s="481"/>
      <c r="HU52" s="481"/>
      <c r="HV52" s="481"/>
      <c r="HW52" s="481"/>
      <c r="HX52" s="481"/>
      <c r="HY52" s="481"/>
      <c r="HZ52" s="481"/>
      <c r="IA52" s="481"/>
      <c r="IB52" s="481"/>
      <c r="IC52" s="481"/>
      <c r="ID52" s="481"/>
      <c r="IE52" s="481"/>
      <c r="IF52" s="481"/>
      <c r="IG52" s="481"/>
      <c r="IH52" s="481"/>
      <c r="II52" s="481"/>
      <c r="IJ52" s="481"/>
      <c r="IK52" s="481"/>
      <c r="IL52" s="481"/>
      <c r="IM52" s="481"/>
      <c r="IN52" s="481"/>
      <c r="IO52" s="481"/>
      <c r="IP52" s="481"/>
      <c r="IQ52" s="481"/>
      <c r="IR52" s="481"/>
      <c r="IS52" s="481"/>
      <c r="IT52" s="481"/>
      <c r="IU52" s="481"/>
      <c r="IV52" s="481"/>
    </row>
    <row r="53" spans="1:256" ht="14.25">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481"/>
      <c r="CC53" s="481"/>
      <c r="CD53" s="481"/>
      <c r="CE53" s="481"/>
      <c r="CF53" s="481"/>
      <c r="CG53" s="481"/>
      <c r="CH53" s="481"/>
      <c r="CI53" s="481"/>
      <c r="CJ53" s="481"/>
      <c r="CK53" s="481"/>
      <c r="CL53" s="481"/>
      <c r="CM53" s="481"/>
      <c r="CN53" s="481"/>
      <c r="CO53" s="481"/>
      <c r="CP53" s="481"/>
      <c r="CQ53" s="481"/>
      <c r="CR53" s="481"/>
      <c r="CS53" s="481"/>
      <c r="CT53" s="481"/>
      <c r="CU53" s="481"/>
      <c r="CV53" s="481"/>
      <c r="CW53" s="481"/>
      <c r="CX53" s="481"/>
      <c r="CY53" s="481"/>
      <c r="CZ53" s="481"/>
      <c r="DA53" s="481"/>
      <c r="DB53" s="481"/>
      <c r="DC53" s="481"/>
      <c r="DD53" s="481"/>
      <c r="DE53" s="481"/>
      <c r="DF53" s="481"/>
      <c r="DG53" s="481"/>
      <c r="DH53" s="481"/>
      <c r="DI53" s="481"/>
      <c r="DJ53" s="481"/>
      <c r="DK53" s="481"/>
      <c r="DL53" s="481"/>
      <c r="DM53" s="481"/>
      <c r="DN53" s="481"/>
      <c r="DO53" s="481"/>
      <c r="DP53" s="481"/>
      <c r="DQ53" s="481"/>
      <c r="DR53" s="481"/>
      <c r="DS53" s="481"/>
      <c r="DT53" s="481"/>
      <c r="DU53" s="481"/>
      <c r="DV53" s="481"/>
      <c r="DW53" s="481"/>
      <c r="DX53" s="481"/>
      <c r="DY53" s="481"/>
      <c r="DZ53" s="481"/>
      <c r="EA53" s="481"/>
      <c r="EB53" s="481"/>
      <c r="EC53" s="481"/>
      <c r="ED53" s="481"/>
      <c r="EE53" s="481"/>
      <c r="EF53" s="481"/>
      <c r="EG53" s="481"/>
      <c r="EH53" s="481"/>
      <c r="EI53" s="481"/>
      <c r="EJ53" s="481"/>
      <c r="EK53" s="481"/>
      <c r="EL53" s="481"/>
      <c r="EM53" s="481"/>
      <c r="EN53" s="481"/>
      <c r="EO53" s="481"/>
      <c r="EP53" s="481"/>
      <c r="EQ53" s="481"/>
      <c r="ER53" s="481"/>
      <c r="ES53" s="481"/>
      <c r="ET53" s="481"/>
      <c r="EU53" s="481"/>
      <c r="EV53" s="481"/>
      <c r="EW53" s="481"/>
      <c r="EX53" s="481"/>
      <c r="EY53" s="481"/>
      <c r="EZ53" s="481"/>
      <c r="FA53" s="481"/>
      <c r="FB53" s="481"/>
      <c r="FC53" s="481"/>
      <c r="FD53" s="481"/>
      <c r="FE53" s="481"/>
      <c r="FF53" s="481"/>
      <c r="FG53" s="481"/>
      <c r="FH53" s="481"/>
      <c r="FI53" s="481"/>
      <c r="FJ53" s="481"/>
      <c r="FK53" s="481"/>
      <c r="FL53" s="481"/>
      <c r="FM53" s="481"/>
      <c r="FN53" s="481"/>
      <c r="FO53" s="481"/>
      <c r="FP53" s="481"/>
      <c r="FQ53" s="481"/>
      <c r="FR53" s="481"/>
      <c r="FS53" s="481"/>
      <c r="FT53" s="481"/>
      <c r="FU53" s="481"/>
      <c r="FV53" s="481"/>
      <c r="FW53" s="481"/>
      <c r="FX53" s="481"/>
      <c r="FY53" s="481"/>
      <c r="FZ53" s="481"/>
      <c r="GA53" s="481"/>
      <c r="GB53" s="481"/>
      <c r="GC53" s="481"/>
      <c r="GD53" s="481"/>
      <c r="GE53" s="481"/>
      <c r="GF53" s="481"/>
      <c r="GG53" s="481"/>
      <c r="GH53" s="481"/>
      <c r="GI53" s="481"/>
      <c r="GJ53" s="481"/>
      <c r="GK53" s="481"/>
      <c r="GL53" s="481"/>
      <c r="GM53" s="481"/>
      <c r="GN53" s="481"/>
      <c r="GO53" s="481"/>
      <c r="GP53" s="481"/>
      <c r="GQ53" s="481"/>
      <c r="GR53" s="481"/>
      <c r="GS53" s="481"/>
      <c r="GT53" s="481"/>
      <c r="GU53" s="481"/>
      <c r="GV53" s="481"/>
      <c r="GW53" s="481"/>
      <c r="GX53" s="481"/>
      <c r="GY53" s="481"/>
      <c r="GZ53" s="481"/>
      <c r="HA53" s="481"/>
      <c r="HB53" s="481"/>
      <c r="HC53" s="481"/>
      <c r="HD53" s="481"/>
      <c r="HE53" s="481"/>
      <c r="HF53" s="481"/>
      <c r="HG53" s="481"/>
      <c r="HH53" s="481"/>
      <c r="HI53" s="481"/>
      <c r="HJ53" s="481"/>
      <c r="HK53" s="481"/>
      <c r="HL53" s="481"/>
      <c r="HM53" s="481"/>
      <c r="HN53" s="481"/>
      <c r="HO53" s="481"/>
      <c r="HP53" s="481"/>
      <c r="HQ53" s="481"/>
      <c r="HR53" s="481"/>
      <c r="HS53" s="481"/>
      <c r="HT53" s="481"/>
      <c r="HU53" s="481"/>
      <c r="HV53" s="481"/>
      <c r="HW53" s="481"/>
      <c r="HX53" s="481"/>
      <c r="HY53" s="481"/>
      <c r="HZ53" s="481"/>
      <c r="IA53" s="481"/>
      <c r="IB53" s="481"/>
      <c r="IC53" s="481"/>
      <c r="ID53" s="481"/>
      <c r="IE53" s="481"/>
      <c r="IF53" s="481"/>
      <c r="IG53" s="481"/>
      <c r="IH53" s="481"/>
      <c r="II53" s="481"/>
      <c r="IJ53" s="481"/>
      <c r="IK53" s="481"/>
      <c r="IL53" s="481"/>
      <c r="IM53" s="481"/>
      <c r="IN53" s="481"/>
      <c r="IO53" s="481"/>
      <c r="IP53" s="481"/>
      <c r="IQ53" s="481"/>
      <c r="IR53" s="481"/>
      <c r="IS53" s="481"/>
      <c r="IT53" s="481"/>
      <c r="IU53" s="481"/>
      <c r="IV53" s="481"/>
    </row>
    <row r="54" spans="1:256" ht="14.25">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481"/>
      <c r="CC54" s="481"/>
      <c r="CD54" s="481"/>
      <c r="CE54" s="481"/>
      <c r="CF54" s="481"/>
      <c r="CG54" s="481"/>
      <c r="CH54" s="481"/>
      <c r="CI54" s="481"/>
      <c r="CJ54" s="481"/>
      <c r="CK54" s="481"/>
      <c r="CL54" s="481"/>
      <c r="CM54" s="481"/>
      <c r="CN54" s="481"/>
      <c r="CO54" s="481"/>
      <c r="CP54" s="481"/>
      <c r="CQ54" s="481"/>
      <c r="CR54" s="481"/>
      <c r="CS54" s="481"/>
      <c r="CT54" s="481"/>
      <c r="CU54" s="481"/>
      <c r="CV54" s="481"/>
      <c r="CW54" s="481"/>
      <c r="CX54" s="481"/>
      <c r="CY54" s="481"/>
      <c r="CZ54" s="481"/>
      <c r="DA54" s="481"/>
      <c r="DB54" s="481"/>
      <c r="DC54" s="481"/>
      <c r="DD54" s="481"/>
      <c r="DE54" s="481"/>
      <c r="DF54" s="481"/>
      <c r="DG54" s="481"/>
      <c r="DH54" s="481"/>
      <c r="DI54" s="481"/>
      <c r="DJ54" s="481"/>
      <c r="DK54" s="481"/>
      <c r="DL54" s="481"/>
      <c r="DM54" s="481"/>
      <c r="DN54" s="481"/>
      <c r="DO54" s="481"/>
      <c r="DP54" s="481"/>
      <c r="DQ54" s="481"/>
      <c r="DR54" s="481"/>
      <c r="DS54" s="481"/>
      <c r="DT54" s="481"/>
      <c r="DU54" s="481"/>
      <c r="DV54" s="481"/>
      <c r="DW54" s="481"/>
      <c r="DX54" s="481"/>
      <c r="DY54" s="481"/>
      <c r="DZ54" s="481"/>
      <c r="EA54" s="481"/>
      <c r="EB54" s="481"/>
      <c r="EC54" s="481"/>
      <c r="ED54" s="481"/>
      <c r="EE54" s="481"/>
      <c r="EF54" s="481"/>
      <c r="EG54" s="481"/>
      <c r="EH54" s="481"/>
      <c r="EI54" s="481"/>
      <c r="EJ54" s="481"/>
      <c r="EK54" s="481"/>
      <c r="EL54" s="481"/>
      <c r="EM54" s="481"/>
      <c r="EN54" s="481"/>
      <c r="EO54" s="481"/>
      <c r="EP54" s="481"/>
      <c r="EQ54" s="481"/>
      <c r="ER54" s="481"/>
      <c r="ES54" s="481"/>
      <c r="ET54" s="481"/>
      <c r="EU54" s="481"/>
      <c r="EV54" s="481"/>
      <c r="EW54" s="481"/>
      <c r="EX54" s="481"/>
      <c r="EY54" s="481"/>
      <c r="EZ54" s="481"/>
      <c r="FA54" s="481"/>
      <c r="FB54" s="481"/>
      <c r="FC54" s="481"/>
      <c r="FD54" s="481"/>
      <c r="FE54" s="481"/>
      <c r="FF54" s="481"/>
      <c r="FG54" s="481"/>
      <c r="FH54" s="481"/>
      <c r="FI54" s="481"/>
      <c r="FJ54" s="481"/>
      <c r="FK54" s="481"/>
      <c r="FL54" s="481"/>
      <c r="FM54" s="481"/>
      <c r="FN54" s="481"/>
      <c r="FO54" s="481"/>
      <c r="FP54" s="481"/>
      <c r="FQ54" s="481"/>
      <c r="FR54" s="481"/>
      <c r="FS54" s="481"/>
      <c r="FT54" s="481"/>
      <c r="FU54" s="481"/>
      <c r="FV54" s="481"/>
      <c r="FW54" s="481"/>
      <c r="FX54" s="481"/>
      <c r="FY54" s="481"/>
      <c r="FZ54" s="481"/>
      <c r="GA54" s="481"/>
      <c r="GB54" s="481"/>
      <c r="GC54" s="481"/>
      <c r="GD54" s="481"/>
      <c r="GE54" s="481"/>
      <c r="GF54" s="481"/>
      <c r="GG54" s="481"/>
      <c r="GH54" s="481"/>
      <c r="GI54" s="481"/>
      <c r="GJ54" s="481"/>
      <c r="GK54" s="481"/>
      <c r="GL54" s="481"/>
      <c r="GM54" s="481"/>
      <c r="GN54" s="481"/>
      <c r="GO54" s="481"/>
      <c r="GP54" s="481"/>
      <c r="GQ54" s="481"/>
      <c r="GR54" s="481"/>
      <c r="GS54" s="481"/>
      <c r="GT54" s="481"/>
      <c r="GU54" s="481"/>
      <c r="GV54" s="481"/>
      <c r="GW54" s="481"/>
      <c r="GX54" s="481"/>
      <c r="GY54" s="481"/>
      <c r="GZ54" s="481"/>
      <c r="HA54" s="481"/>
      <c r="HB54" s="481"/>
      <c r="HC54" s="481"/>
      <c r="HD54" s="481"/>
      <c r="HE54" s="481"/>
      <c r="HF54" s="481"/>
      <c r="HG54" s="481"/>
      <c r="HH54" s="481"/>
      <c r="HI54" s="481"/>
      <c r="HJ54" s="481"/>
      <c r="HK54" s="481"/>
      <c r="HL54" s="481"/>
      <c r="HM54" s="481"/>
      <c r="HN54" s="481"/>
      <c r="HO54" s="481"/>
      <c r="HP54" s="481"/>
      <c r="HQ54" s="481"/>
      <c r="HR54" s="481"/>
      <c r="HS54" s="481"/>
      <c r="HT54" s="481"/>
      <c r="HU54" s="481"/>
      <c r="HV54" s="481"/>
      <c r="HW54" s="481"/>
      <c r="HX54" s="481"/>
      <c r="HY54" s="481"/>
      <c r="HZ54" s="481"/>
      <c r="IA54" s="481"/>
      <c r="IB54" s="481"/>
      <c r="IC54" s="481"/>
      <c r="ID54" s="481"/>
      <c r="IE54" s="481"/>
      <c r="IF54" s="481"/>
      <c r="IG54" s="481"/>
      <c r="IH54" s="481"/>
      <c r="II54" s="481"/>
      <c r="IJ54" s="481"/>
      <c r="IK54" s="481"/>
      <c r="IL54" s="481"/>
      <c r="IM54" s="481"/>
      <c r="IN54" s="481"/>
      <c r="IO54" s="481"/>
      <c r="IP54" s="481"/>
      <c r="IQ54" s="481"/>
      <c r="IR54" s="481"/>
      <c r="IS54" s="481"/>
      <c r="IT54" s="481"/>
      <c r="IU54" s="481"/>
      <c r="IV54" s="481"/>
    </row>
    <row r="55" spans="1:256" ht="14.25">
      <c r="A55" s="48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c r="CF55" s="481"/>
      <c r="CG55" s="481"/>
      <c r="CH55" s="481"/>
      <c r="CI55" s="481"/>
      <c r="CJ55" s="481"/>
      <c r="CK55" s="481"/>
      <c r="CL55" s="481"/>
      <c r="CM55" s="481"/>
      <c r="CN55" s="481"/>
      <c r="CO55" s="481"/>
      <c r="CP55" s="481"/>
      <c r="CQ55" s="481"/>
      <c r="CR55" s="481"/>
      <c r="CS55" s="481"/>
      <c r="CT55" s="481"/>
      <c r="CU55" s="481"/>
      <c r="CV55" s="481"/>
      <c r="CW55" s="481"/>
      <c r="CX55" s="481"/>
      <c r="CY55" s="481"/>
      <c r="CZ55" s="481"/>
      <c r="DA55" s="481"/>
      <c r="DB55" s="481"/>
      <c r="DC55" s="481"/>
      <c r="DD55" s="481"/>
      <c r="DE55" s="481"/>
      <c r="DF55" s="481"/>
      <c r="DG55" s="481"/>
      <c r="DH55" s="481"/>
      <c r="DI55" s="481"/>
      <c r="DJ55" s="481"/>
      <c r="DK55" s="481"/>
      <c r="DL55" s="481"/>
      <c r="DM55" s="481"/>
      <c r="DN55" s="481"/>
      <c r="DO55" s="481"/>
      <c r="DP55" s="481"/>
      <c r="DQ55" s="481"/>
      <c r="DR55" s="481"/>
      <c r="DS55" s="481"/>
      <c r="DT55" s="481"/>
      <c r="DU55" s="481"/>
      <c r="DV55" s="481"/>
      <c r="DW55" s="481"/>
      <c r="DX55" s="481"/>
      <c r="DY55" s="481"/>
      <c r="DZ55" s="481"/>
      <c r="EA55" s="481"/>
      <c r="EB55" s="481"/>
      <c r="EC55" s="481"/>
      <c r="ED55" s="481"/>
      <c r="EE55" s="481"/>
      <c r="EF55" s="481"/>
      <c r="EG55" s="481"/>
      <c r="EH55" s="481"/>
      <c r="EI55" s="481"/>
      <c r="EJ55" s="481"/>
      <c r="EK55" s="481"/>
      <c r="EL55" s="481"/>
      <c r="EM55" s="481"/>
      <c r="EN55" s="481"/>
      <c r="EO55" s="481"/>
      <c r="EP55" s="481"/>
      <c r="EQ55" s="481"/>
      <c r="ER55" s="481"/>
      <c r="ES55" s="481"/>
      <c r="ET55" s="481"/>
      <c r="EU55" s="481"/>
      <c r="EV55" s="481"/>
      <c r="EW55" s="481"/>
      <c r="EX55" s="481"/>
      <c r="EY55" s="481"/>
      <c r="EZ55" s="481"/>
      <c r="FA55" s="481"/>
      <c r="FB55" s="481"/>
      <c r="FC55" s="481"/>
      <c r="FD55" s="481"/>
      <c r="FE55" s="481"/>
      <c r="FF55" s="481"/>
      <c r="FG55" s="481"/>
      <c r="FH55" s="481"/>
      <c r="FI55" s="481"/>
      <c r="FJ55" s="481"/>
      <c r="FK55" s="481"/>
      <c r="FL55" s="481"/>
      <c r="FM55" s="481"/>
      <c r="FN55" s="481"/>
      <c r="FO55" s="481"/>
      <c r="FP55" s="481"/>
      <c r="FQ55" s="481"/>
      <c r="FR55" s="481"/>
      <c r="FS55" s="481"/>
      <c r="FT55" s="481"/>
      <c r="FU55" s="481"/>
      <c r="FV55" s="481"/>
      <c r="FW55" s="481"/>
      <c r="FX55" s="481"/>
      <c r="FY55" s="481"/>
      <c r="FZ55" s="481"/>
      <c r="GA55" s="481"/>
      <c r="GB55" s="481"/>
      <c r="GC55" s="481"/>
      <c r="GD55" s="481"/>
      <c r="GE55" s="481"/>
      <c r="GF55" s="481"/>
      <c r="GG55" s="481"/>
      <c r="GH55" s="481"/>
      <c r="GI55" s="481"/>
      <c r="GJ55" s="481"/>
      <c r="GK55" s="481"/>
      <c r="GL55" s="481"/>
      <c r="GM55" s="481"/>
      <c r="GN55" s="481"/>
      <c r="GO55" s="481"/>
      <c r="GP55" s="481"/>
      <c r="GQ55" s="481"/>
      <c r="GR55" s="481"/>
      <c r="GS55" s="481"/>
      <c r="GT55" s="481"/>
      <c r="GU55" s="481"/>
      <c r="GV55" s="481"/>
      <c r="GW55" s="481"/>
      <c r="GX55" s="481"/>
      <c r="GY55" s="481"/>
      <c r="GZ55" s="481"/>
      <c r="HA55" s="481"/>
      <c r="HB55" s="481"/>
      <c r="HC55" s="481"/>
      <c r="HD55" s="481"/>
      <c r="HE55" s="481"/>
      <c r="HF55" s="481"/>
      <c r="HG55" s="481"/>
      <c r="HH55" s="481"/>
      <c r="HI55" s="481"/>
      <c r="HJ55" s="481"/>
      <c r="HK55" s="481"/>
      <c r="HL55" s="481"/>
      <c r="HM55" s="481"/>
      <c r="HN55" s="481"/>
      <c r="HO55" s="481"/>
      <c r="HP55" s="481"/>
      <c r="HQ55" s="481"/>
      <c r="HR55" s="481"/>
      <c r="HS55" s="481"/>
      <c r="HT55" s="481"/>
      <c r="HU55" s="481"/>
      <c r="HV55" s="481"/>
      <c r="HW55" s="481"/>
      <c r="HX55" s="481"/>
      <c r="HY55" s="481"/>
      <c r="HZ55" s="481"/>
      <c r="IA55" s="481"/>
      <c r="IB55" s="481"/>
      <c r="IC55" s="481"/>
      <c r="ID55" s="481"/>
      <c r="IE55" s="481"/>
      <c r="IF55" s="481"/>
      <c r="IG55" s="481"/>
      <c r="IH55" s="481"/>
      <c r="II55" s="481"/>
      <c r="IJ55" s="481"/>
      <c r="IK55" s="481"/>
      <c r="IL55" s="481"/>
      <c r="IM55" s="481"/>
      <c r="IN55" s="481"/>
      <c r="IO55" s="481"/>
      <c r="IP55" s="481"/>
      <c r="IQ55" s="481"/>
      <c r="IR55" s="481"/>
      <c r="IS55" s="481"/>
      <c r="IT55" s="481"/>
      <c r="IU55" s="481"/>
      <c r="IV55" s="481"/>
    </row>
    <row r="56" spans="1:256" ht="14.25">
      <c r="A56" s="481"/>
      <c r="B56" s="481"/>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1"/>
      <c r="DQ56" s="481"/>
      <c r="DR56" s="481"/>
      <c r="DS56" s="481"/>
      <c r="DT56" s="481"/>
      <c r="DU56" s="481"/>
      <c r="DV56" s="481"/>
      <c r="DW56" s="481"/>
      <c r="DX56" s="481"/>
      <c r="DY56" s="481"/>
      <c r="DZ56" s="481"/>
      <c r="EA56" s="481"/>
      <c r="EB56" s="481"/>
      <c r="EC56" s="481"/>
      <c r="ED56" s="481"/>
      <c r="EE56" s="481"/>
      <c r="EF56" s="481"/>
      <c r="EG56" s="481"/>
      <c r="EH56" s="481"/>
      <c r="EI56" s="481"/>
      <c r="EJ56" s="481"/>
      <c r="EK56" s="481"/>
      <c r="EL56" s="481"/>
      <c r="EM56" s="481"/>
      <c r="EN56" s="481"/>
      <c r="EO56" s="481"/>
      <c r="EP56" s="481"/>
      <c r="EQ56" s="481"/>
      <c r="ER56" s="481"/>
      <c r="ES56" s="481"/>
      <c r="ET56" s="481"/>
      <c r="EU56" s="481"/>
      <c r="EV56" s="481"/>
      <c r="EW56" s="481"/>
      <c r="EX56" s="481"/>
      <c r="EY56" s="481"/>
      <c r="EZ56" s="481"/>
      <c r="FA56" s="481"/>
      <c r="FB56" s="481"/>
      <c r="FC56" s="481"/>
      <c r="FD56" s="481"/>
      <c r="FE56" s="481"/>
      <c r="FF56" s="481"/>
      <c r="FG56" s="481"/>
      <c r="FH56" s="481"/>
      <c r="FI56" s="481"/>
      <c r="FJ56" s="481"/>
      <c r="FK56" s="481"/>
      <c r="FL56" s="481"/>
      <c r="FM56" s="481"/>
      <c r="FN56" s="481"/>
      <c r="FO56" s="481"/>
      <c r="FP56" s="481"/>
      <c r="FQ56" s="481"/>
      <c r="FR56" s="481"/>
      <c r="FS56" s="481"/>
      <c r="FT56" s="481"/>
      <c r="FU56" s="481"/>
      <c r="FV56" s="481"/>
      <c r="FW56" s="481"/>
      <c r="FX56" s="481"/>
      <c r="FY56" s="481"/>
      <c r="FZ56" s="481"/>
      <c r="GA56" s="481"/>
      <c r="GB56" s="481"/>
      <c r="GC56" s="481"/>
      <c r="GD56" s="481"/>
      <c r="GE56" s="481"/>
      <c r="GF56" s="481"/>
      <c r="GG56" s="481"/>
      <c r="GH56" s="481"/>
      <c r="GI56" s="481"/>
      <c r="GJ56" s="481"/>
      <c r="GK56" s="481"/>
      <c r="GL56" s="481"/>
      <c r="GM56" s="481"/>
      <c r="GN56" s="481"/>
      <c r="GO56" s="481"/>
      <c r="GP56" s="481"/>
      <c r="GQ56" s="481"/>
      <c r="GR56" s="481"/>
      <c r="GS56" s="481"/>
      <c r="GT56" s="481"/>
      <c r="GU56" s="481"/>
      <c r="GV56" s="481"/>
      <c r="GW56" s="481"/>
      <c r="GX56" s="481"/>
      <c r="GY56" s="481"/>
      <c r="GZ56" s="481"/>
      <c r="HA56" s="481"/>
      <c r="HB56" s="481"/>
      <c r="HC56" s="481"/>
      <c r="HD56" s="481"/>
      <c r="HE56" s="481"/>
      <c r="HF56" s="481"/>
      <c r="HG56" s="481"/>
      <c r="HH56" s="481"/>
      <c r="HI56" s="481"/>
      <c r="HJ56" s="481"/>
      <c r="HK56" s="481"/>
      <c r="HL56" s="481"/>
      <c r="HM56" s="481"/>
      <c r="HN56" s="481"/>
      <c r="HO56" s="481"/>
      <c r="HP56" s="481"/>
      <c r="HQ56" s="481"/>
      <c r="HR56" s="481"/>
      <c r="HS56" s="481"/>
      <c r="HT56" s="481"/>
      <c r="HU56" s="481"/>
      <c r="HV56" s="481"/>
      <c r="HW56" s="481"/>
      <c r="HX56" s="481"/>
      <c r="HY56" s="481"/>
      <c r="HZ56" s="481"/>
      <c r="IA56" s="481"/>
      <c r="IB56" s="481"/>
      <c r="IC56" s="481"/>
      <c r="ID56" s="481"/>
      <c r="IE56" s="481"/>
      <c r="IF56" s="481"/>
      <c r="IG56" s="481"/>
      <c r="IH56" s="481"/>
      <c r="II56" s="481"/>
      <c r="IJ56" s="481"/>
      <c r="IK56" s="481"/>
      <c r="IL56" s="481"/>
      <c r="IM56" s="481"/>
      <c r="IN56" s="481"/>
      <c r="IO56" s="481"/>
      <c r="IP56" s="481"/>
      <c r="IQ56" s="481"/>
      <c r="IR56" s="481"/>
      <c r="IS56" s="481"/>
      <c r="IT56" s="481"/>
      <c r="IU56" s="481"/>
      <c r="IV56" s="481"/>
    </row>
    <row r="57" spans="1:256" ht="14.25">
      <c r="A57" s="481"/>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c r="CF57" s="481"/>
      <c r="CG57" s="481"/>
      <c r="CH57" s="481"/>
      <c r="CI57" s="481"/>
      <c r="CJ57" s="481"/>
      <c r="CK57" s="481"/>
      <c r="CL57" s="481"/>
      <c r="CM57" s="481"/>
      <c r="CN57" s="481"/>
      <c r="CO57" s="481"/>
      <c r="CP57" s="481"/>
      <c r="CQ57" s="481"/>
      <c r="CR57" s="481"/>
      <c r="CS57" s="481"/>
      <c r="CT57" s="481"/>
      <c r="CU57" s="481"/>
      <c r="CV57" s="481"/>
      <c r="CW57" s="481"/>
      <c r="CX57" s="481"/>
      <c r="CY57" s="481"/>
      <c r="CZ57" s="481"/>
      <c r="DA57" s="481"/>
      <c r="DB57" s="481"/>
      <c r="DC57" s="481"/>
      <c r="DD57" s="481"/>
      <c r="DE57" s="481"/>
      <c r="DF57" s="481"/>
      <c r="DG57" s="481"/>
      <c r="DH57" s="481"/>
      <c r="DI57" s="481"/>
      <c r="DJ57" s="481"/>
      <c r="DK57" s="481"/>
      <c r="DL57" s="481"/>
      <c r="DM57" s="481"/>
      <c r="DN57" s="481"/>
      <c r="DO57" s="481"/>
      <c r="DP57" s="481"/>
      <c r="DQ57" s="481"/>
      <c r="DR57" s="481"/>
      <c r="DS57" s="481"/>
      <c r="DT57" s="481"/>
      <c r="DU57" s="481"/>
      <c r="DV57" s="481"/>
      <c r="DW57" s="481"/>
      <c r="DX57" s="481"/>
      <c r="DY57" s="481"/>
      <c r="DZ57" s="481"/>
      <c r="EA57" s="481"/>
      <c r="EB57" s="481"/>
      <c r="EC57" s="481"/>
      <c r="ED57" s="481"/>
      <c r="EE57" s="481"/>
      <c r="EF57" s="481"/>
      <c r="EG57" s="481"/>
      <c r="EH57" s="481"/>
      <c r="EI57" s="481"/>
      <c r="EJ57" s="481"/>
      <c r="EK57" s="481"/>
      <c r="EL57" s="481"/>
      <c r="EM57" s="481"/>
      <c r="EN57" s="481"/>
      <c r="EO57" s="481"/>
      <c r="EP57" s="481"/>
      <c r="EQ57" s="481"/>
      <c r="ER57" s="481"/>
      <c r="ES57" s="481"/>
      <c r="ET57" s="481"/>
      <c r="EU57" s="481"/>
      <c r="EV57" s="481"/>
      <c r="EW57" s="481"/>
      <c r="EX57" s="481"/>
      <c r="EY57" s="481"/>
      <c r="EZ57" s="481"/>
      <c r="FA57" s="481"/>
      <c r="FB57" s="481"/>
      <c r="FC57" s="481"/>
      <c r="FD57" s="481"/>
      <c r="FE57" s="481"/>
      <c r="FF57" s="481"/>
      <c r="FG57" s="481"/>
      <c r="FH57" s="481"/>
      <c r="FI57" s="481"/>
      <c r="FJ57" s="481"/>
      <c r="FK57" s="481"/>
      <c r="FL57" s="481"/>
      <c r="FM57" s="481"/>
      <c r="FN57" s="481"/>
      <c r="FO57" s="481"/>
      <c r="FP57" s="481"/>
      <c r="FQ57" s="481"/>
      <c r="FR57" s="481"/>
      <c r="FS57" s="481"/>
      <c r="FT57" s="481"/>
      <c r="FU57" s="481"/>
      <c r="FV57" s="481"/>
      <c r="FW57" s="481"/>
      <c r="FX57" s="481"/>
      <c r="FY57" s="481"/>
      <c r="FZ57" s="481"/>
      <c r="GA57" s="481"/>
      <c r="GB57" s="481"/>
      <c r="GC57" s="481"/>
      <c r="GD57" s="481"/>
      <c r="GE57" s="481"/>
      <c r="GF57" s="481"/>
      <c r="GG57" s="481"/>
      <c r="GH57" s="481"/>
      <c r="GI57" s="481"/>
      <c r="GJ57" s="481"/>
      <c r="GK57" s="481"/>
      <c r="GL57" s="481"/>
      <c r="GM57" s="481"/>
      <c r="GN57" s="481"/>
      <c r="GO57" s="481"/>
      <c r="GP57" s="481"/>
      <c r="GQ57" s="481"/>
      <c r="GR57" s="481"/>
      <c r="GS57" s="481"/>
      <c r="GT57" s="481"/>
      <c r="GU57" s="481"/>
      <c r="GV57" s="481"/>
      <c r="GW57" s="481"/>
      <c r="GX57" s="481"/>
      <c r="GY57" s="481"/>
      <c r="GZ57" s="481"/>
      <c r="HA57" s="481"/>
      <c r="HB57" s="481"/>
      <c r="HC57" s="481"/>
      <c r="HD57" s="481"/>
      <c r="HE57" s="481"/>
      <c r="HF57" s="481"/>
      <c r="HG57" s="481"/>
      <c r="HH57" s="481"/>
      <c r="HI57" s="481"/>
      <c r="HJ57" s="481"/>
      <c r="HK57" s="481"/>
      <c r="HL57" s="481"/>
      <c r="HM57" s="481"/>
      <c r="HN57" s="481"/>
      <c r="HO57" s="481"/>
      <c r="HP57" s="481"/>
      <c r="HQ57" s="481"/>
      <c r="HR57" s="481"/>
      <c r="HS57" s="481"/>
      <c r="HT57" s="481"/>
      <c r="HU57" s="481"/>
      <c r="HV57" s="481"/>
      <c r="HW57" s="481"/>
      <c r="HX57" s="481"/>
      <c r="HY57" s="481"/>
      <c r="HZ57" s="481"/>
      <c r="IA57" s="481"/>
      <c r="IB57" s="481"/>
      <c r="IC57" s="481"/>
      <c r="ID57" s="481"/>
      <c r="IE57" s="481"/>
      <c r="IF57" s="481"/>
      <c r="IG57" s="481"/>
      <c r="IH57" s="481"/>
      <c r="II57" s="481"/>
      <c r="IJ57" s="481"/>
      <c r="IK57" s="481"/>
      <c r="IL57" s="481"/>
      <c r="IM57" s="481"/>
      <c r="IN57" s="481"/>
      <c r="IO57" s="481"/>
      <c r="IP57" s="481"/>
      <c r="IQ57" s="481"/>
      <c r="IR57" s="481"/>
      <c r="IS57" s="481"/>
      <c r="IT57" s="481"/>
      <c r="IU57" s="481"/>
      <c r="IV57" s="481"/>
    </row>
    <row r="58" spans="1:256" ht="14.25">
      <c r="A58" s="481"/>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c r="CK58" s="481"/>
      <c r="CL58" s="481"/>
      <c r="CM58" s="481"/>
      <c r="CN58" s="481"/>
      <c r="CO58" s="481"/>
      <c r="CP58" s="481"/>
      <c r="CQ58" s="481"/>
      <c r="CR58" s="481"/>
      <c r="CS58" s="481"/>
      <c r="CT58" s="481"/>
      <c r="CU58" s="481"/>
      <c r="CV58" s="481"/>
      <c r="CW58" s="481"/>
      <c r="CX58" s="481"/>
      <c r="CY58" s="481"/>
      <c r="CZ58" s="481"/>
      <c r="DA58" s="481"/>
      <c r="DB58" s="481"/>
      <c r="DC58" s="481"/>
      <c r="DD58" s="481"/>
      <c r="DE58" s="481"/>
      <c r="DF58" s="481"/>
      <c r="DG58" s="481"/>
      <c r="DH58" s="481"/>
      <c r="DI58" s="481"/>
      <c r="DJ58" s="481"/>
      <c r="DK58" s="481"/>
      <c r="DL58" s="481"/>
      <c r="DM58" s="481"/>
      <c r="DN58" s="481"/>
      <c r="DO58" s="481"/>
      <c r="DP58" s="481"/>
      <c r="DQ58" s="481"/>
      <c r="DR58" s="481"/>
      <c r="DS58" s="481"/>
      <c r="DT58" s="481"/>
      <c r="DU58" s="481"/>
      <c r="DV58" s="481"/>
      <c r="DW58" s="481"/>
      <c r="DX58" s="481"/>
      <c r="DY58" s="481"/>
      <c r="DZ58" s="481"/>
      <c r="EA58" s="481"/>
      <c r="EB58" s="481"/>
      <c r="EC58" s="481"/>
      <c r="ED58" s="481"/>
      <c r="EE58" s="481"/>
      <c r="EF58" s="481"/>
      <c r="EG58" s="481"/>
      <c r="EH58" s="481"/>
      <c r="EI58" s="481"/>
      <c r="EJ58" s="481"/>
      <c r="EK58" s="481"/>
      <c r="EL58" s="481"/>
      <c r="EM58" s="481"/>
      <c r="EN58" s="481"/>
      <c r="EO58" s="481"/>
      <c r="EP58" s="481"/>
      <c r="EQ58" s="481"/>
      <c r="ER58" s="481"/>
      <c r="ES58" s="481"/>
      <c r="ET58" s="481"/>
      <c r="EU58" s="481"/>
      <c r="EV58" s="481"/>
      <c r="EW58" s="481"/>
      <c r="EX58" s="481"/>
      <c r="EY58" s="481"/>
      <c r="EZ58" s="481"/>
      <c r="FA58" s="481"/>
      <c r="FB58" s="481"/>
      <c r="FC58" s="481"/>
      <c r="FD58" s="481"/>
      <c r="FE58" s="481"/>
      <c r="FF58" s="481"/>
      <c r="FG58" s="481"/>
      <c r="FH58" s="481"/>
      <c r="FI58" s="481"/>
      <c r="FJ58" s="481"/>
      <c r="FK58" s="481"/>
      <c r="FL58" s="481"/>
      <c r="FM58" s="481"/>
      <c r="FN58" s="481"/>
      <c r="FO58" s="481"/>
      <c r="FP58" s="481"/>
      <c r="FQ58" s="481"/>
      <c r="FR58" s="481"/>
      <c r="FS58" s="481"/>
      <c r="FT58" s="481"/>
      <c r="FU58" s="481"/>
      <c r="FV58" s="481"/>
      <c r="FW58" s="481"/>
      <c r="FX58" s="481"/>
      <c r="FY58" s="481"/>
      <c r="FZ58" s="481"/>
      <c r="GA58" s="481"/>
      <c r="GB58" s="481"/>
      <c r="GC58" s="481"/>
      <c r="GD58" s="481"/>
      <c r="GE58" s="481"/>
      <c r="GF58" s="481"/>
      <c r="GG58" s="481"/>
      <c r="GH58" s="481"/>
      <c r="GI58" s="481"/>
      <c r="GJ58" s="481"/>
      <c r="GK58" s="481"/>
      <c r="GL58" s="481"/>
      <c r="GM58" s="481"/>
      <c r="GN58" s="481"/>
      <c r="GO58" s="481"/>
      <c r="GP58" s="481"/>
      <c r="GQ58" s="481"/>
      <c r="GR58" s="481"/>
      <c r="GS58" s="481"/>
      <c r="GT58" s="481"/>
      <c r="GU58" s="481"/>
      <c r="GV58" s="481"/>
      <c r="GW58" s="481"/>
      <c r="GX58" s="481"/>
      <c r="GY58" s="481"/>
      <c r="GZ58" s="481"/>
      <c r="HA58" s="481"/>
      <c r="HB58" s="481"/>
      <c r="HC58" s="481"/>
      <c r="HD58" s="481"/>
      <c r="HE58" s="481"/>
      <c r="HF58" s="481"/>
      <c r="HG58" s="481"/>
      <c r="HH58" s="481"/>
      <c r="HI58" s="481"/>
      <c r="HJ58" s="481"/>
      <c r="HK58" s="481"/>
      <c r="HL58" s="481"/>
      <c r="HM58" s="481"/>
      <c r="HN58" s="481"/>
      <c r="HO58" s="481"/>
      <c r="HP58" s="481"/>
      <c r="HQ58" s="481"/>
      <c r="HR58" s="481"/>
      <c r="HS58" s="481"/>
      <c r="HT58" s="481"/>
      <c r="HU58" s="481"/>
      <c r="HV58" s="481"/>
      <c r="HW58" s="481"/>
      <c r="HX58" s="481"/>
      <c r="HY58" s="481"/>
      <c r="HZ58" s="481"/>
      <c r="IA58" s="481"/>
      <c r="IB58" s="481"/>
      <c r="IC58" s="481"/>
      <c r="ID58" s="481"/>
      <c r="IE58" s="481"/>
      <c r="IF58" s="481"/>
      <c r="IG58" s="481"/>
      <c r="IH58" s="481"/>
      <c r="II58" s="481"/>
      <c r="IJ58" s="481"/>
      <c r="IK58" s="481"/>
      <c r="IL58" s="481"/>
      <c r="IM58" s="481"/>
      <c r="IN58" s="481"/>
      <c r="IO58" s="481"/>
      <c r="IP58" s="481"/>
      <c r="IQ58" s="481"/>
      <c r="IR58" s="481"/>
      <c r="IS58" s="481"/>
      <c r="IT58" s="481"/>
      <c r="IU58" s="481"/>
      <c r="IV58" s="481"/>
    </row>
    <row r="59" spans="1:256" ht="14.25">
      <c r="A59" s="481"/>
      <c r="B59" s="481"/>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1"/>
      <c r="DO59" s="481"/>
      <c r="DP59" s="481"/>
      <c r="DQ59" s="481"/>
      <c r="DR59" s="481"/>
      <c r="DS59" s="481"/>
      <c r="DT59" s="481"/>
      <c r="DU59" s="481"/>
      <c r="DV59" s="481"/>
      <c r="DW59" s="481"/>
      <c r="DX59" s="481"/>
      <c r="DY59" s="481"/>
      <c r="DZ59" s="481"/>
      <c r="EA59" s="481"/>
      <c r="EB59" s="481"/>
      <c r="EC59" s="481"/>
      <c r="ED59" s="481"/>
      <c r="EE59" s="481"/>
      <c r="EF59" s="481"/>
      <c r="EG59" s="481"/>
      <c r="EH59" s="481"/>
      <c r="EI59" s="481"/>
      <c r="EJ59" s="481"/>
      <c r="EK59" s="481"/>
      <c r="EL59" s="481"/>
      <c r="EM59" s="481"/>
      <c r="EN59" s="481"/>
      <c r="EO59" s="481"/>
      <c r="EP59" s="481"/>
      <c r="EQ59" s="481"/>
      <c r="ER59" s="481"/>
      <c r="ES59" s="481"/>
      <c r="ET59" s="481"/>
      <c r="EU59" s="481"/>
      <c r="EV59" s="481"/>
      <c r="EW59" s="481"/>
      <c r="EX59" s="481"/>
      <c r="EY59" s="481"/>
      <c r="EZ59" s="481"/>
      <c r="FA59" s="481"/>
      <c r="FB59" s="481"/>
      <c r="FC59" s="481"/>
      <c r="FD59" s="481"/>
      <c r="FE59" s="481"/>
      <c r="FF59" s="481"/>
      <c r="FG59" s="481"/>
      <c r="FH59" s="481"/>
      <c r="FI59" s="481"/>
      <c r="FJ59" s="481"/>
      <c r="FK59" s="481"/>
      <c r="FL59" s="481"/>
      <c r="FM59" s="481"/>
      <c r="FN59" s="481"/>
      <c r="FO59" s="481"/>
      <c r="FP59" s="481"/>
      <c r="FQ59" s="481"/>
      <c r="FR59" s="481"/>
      <c r="FS59" s="481"/>
      <c r="FT59" s="481"/>
      <c r="FU59" s="481"/>
      <c r="FV59" s="481"/>
      <c r="FW59" s="481"/>
      <c r="FX59" s="481"/>
      <c r="FY59" s="481"/>
      <c r="FZ59" s="481"/>
      <c r="GA59" s="481"/>
      <c r="GB59" s="481"/>
      <c r="GC59" s="481"/>
      <c r="GD59" s="481"/>
      <c r="GE59" s="481"/>
      <c r="GF59" s="481"/>
      <c r="GG59" s="481"/>
      <c r="GH59" s="481"/>
      <c r="GI59" s="481"/>
      <c r="GJ59" s="481"/>
      <c r="GK59" s="481"/>
      <c r="GL59" s="481"/>
      <c r="GM59" s="481"/>
      <c r="GN59" s="481"/>
      <c r="GO59" s="481"/>
      <c r="GP59" s="481"/>
      <c r="GQ59" s="481"/>
      <c r="GR59" s="481"/>
      <c r="GS59" s="481"/>
      <c r="GT59" s="481"/>
      <c r="GU59" s="481"/>
      <c r="GV59" s="481"/>
      <c r="GW59" s="481"/>
      <c r="GX59" s="481"/>
      <c r="GY59" s="481"/>
      <c r="GZ59" s="481"/>
      <c r="HA59" s="481"/>
      <c r="HB59" s="481"/>
      <c r="HC59" s="481"/>
      <c r="HD59" s="481"/>
      <c r="HE59" s="481"/>
      <c r="HF59" s="481"/>
      <c r="HG59" s="481"/>
      <c r="HH59" s="481"/>
      <c r="HI59" s="481"/>
      <c r="HJ59" s="481"/>
      <c r="HK59" s="481"/>
      <c r="HL59" s="481"/>
      <c r="HM59" s="481"/>
      <c r="HN59" s="481"/>
      <c r="HO59" s="481"/>
      <c r="HP59" s="481"/>
      <c r="HQ59" s="481"/>
      <c r="HR59" s="481"/>
      <c r="HS59" s="481"/>
      <c r="HT59" s="481"/>
      <c r="HU59" s="481"/>
      <c r="HV59" s="481"/>
      <c r="HW59" s="481"/>
      <c r="HX59" s="481"/>
      <c r="HY59" s="481"/>
      <c r="HZ59" s="481"/>
      <c r="IA59" s="481"/>
      <c r="IB59" s="481"/>
      <c r="IC59" s="481"/>
      <c r="ID59" s="481"/>
      <c r="IE59" s="481"/>
      <c r="IF59" s="481"/>
      <c r="IG59" s="481"/>
      <c r="IH59" s="481"/>
      <c r="II59" s="481"/>
      <c r="IJ59" s="481"/>
      <c r="IK59" s="481"/>
      <c r="IL59" s="481"/>
      <c r="IM59" s="481"/>
      <c r="IN59" s="481"/>
      <c r="IO59" s="481"/>
      <c r="IP59" s="481"/>
      <c r="IQ59" s="481"/>
      <c r="IR59" s="481"/>
      <c r="IS59" s="481"/>
      <c r="IT59" s="481"/>
      <c r="IU59" s="481"/>
      <c r="IV59" s="481"/>
    </row>
  </sheetData>
  <mergeCells count="7">
    <mergeCell ref="A28:A33"/>
    <mergeCell ref="A1:Q1"/>
    <mergeCell ref="A3:B3"/>
    <mergeCell ref="A4:A9"/>
    <mergeCell ref="A10:A15"/>
    <mergeCell ref="A16:A21"/>
    <mergeCell ref="A22:A27"/>
  </mergeCells>
  <phoneticPr fontId="3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H112"/>
  <sheetViews>
    <sheetView workbookViewId="0">
      <selection activeCell="G8" sqref="G7:G8"/>
    </sheetView>
  </sheetViews>
  <sheetFormatPr defaultRowHeight="13.5"/>
  <cols>
    <col min="1" max="1" width="22.5" style="545" customWidth="1"/>
    <col min="2" max="2" width="11.5" style="545" customWidth="1"/>
    <col min="3" max="3" width="14" style="545" customWidth="1"/>
    <col min="4" max="4" width="8" style="545" customWidth="1"/>
    <col min="5" max="5" width="17.375" style="545" customWidth="1"/>
    <col min="6" max="6" width="9" style="545"/>
    <col min="7" max="7" width="15" style="545" bestFit="1" customWidth="1"/>
    <col min="8" max="16384" width="9" style="545"/>
  </cols>
  <sheetData>
    <row r="1" spans="1:8">
      <c r="A1" s="666" t="s">
        <v>662</v>
      </c>
      <c r="B1" s="543" t="s">
        <v>1026</v>
      </c>
      <c r="C1" s="544" t="s">
        <v>1027</v>
      </c>
      <c r="D1" s="543"/>
      <c r="E1" s="543" t="s">
        <v>1028</v>
      </c>
    </row>
    <row r="2" spans="1:8" ht="14.25">
      <c r="A2" s="666"/>
      <c r="B2" s="546" t="s">
        <v>1029</v>
      </c>
      <c r="C2" s="421"/>
      <c r="E2" s="421" t="s">
        <v>1030</v>
      </c>
      <c r="H2" s="545">
        <v>10000</v>
      </c>
    </row>
    <row r="3" spans="1:8">
      <c r="A3" s="546" t="s">
        <v>1031</v>
      </c>
      <c r="B3" s="546">
        <v>39</v>
      </c>
    </row>
    <row r="4" spans="1:8" ht="16.5">
      <c r="A4" s="547" t="s">
        <v>1032</v>
      </c>
      <c r="B4" s="548">
        <f>SUM(B5:B102)</f>
        <v>0</v>
      </c>
      <c r="C4" s="548">
        <f>SUM(C5:C102)</f>
        <v>0</v>
      </c>
      <c r="D4" s="549"/>
      <c r="E4" s="548">
        <f>SUM(E5:E102)</f>
        <v>23068338.470000003</v>
      </c>
    </row>
    <row r="5" spans="1:8" ht="16.5">
      <c r="A5" s="528" t="s">
        <v>666</v>
      </c>
      <c r="B5" s="549"/>
      <c r="C5" s="549"/>
      <c r="D5" s="549"/>
      <c r="E5" s="550">
        <v>17248919.809999999</v>
      </c>
      <c r="G5" s="551">
        <v>17248919.809999999</v>
      </c>
    </row>
    <row r="6" spans="1:8" ht="16.5">
      <c r="A6" s="528" t="s">
        <v>667</v>
      </c>
      <c r="B6" s="549"/>
      <c r="C6" s="549"/>
      <c r="D6" s="549"/>
      <c r="E6" s="551">
        <f>1130732.28+8011.86</f>
        <v>1138744.1400000001</v>
      </c>
      <c r="G6" s="551">
        <f>1130732.28+8011.86</f>
        <v>1138744.1400000001</v>
      </c>
    </row>
    <row r="7" spans="1:8" ht="16.5">
      <c r="A7" s="528" t="s">
        <v>828</v>
      </c>
      <c r="B7" s="549"/>
      <c r="C7" s="549"/>
      <c r="D7" s="549"/>
      <c r="E7" s="550">
        <v>677558.29</v>
      </c>
      <c r="G7" s="551">
        <v>677558.29</v>
      </c>
    </row>
    <row r="8" spans="1:8" ht="16.5">
      <c r="A8" s="528" t="s">
        <v>1033</v>
      </c>
      <c r="B8" s="549"/>
      <c r="C8" s="549"/>
      <c r="D8" s="549"/>
      <c r="E8" s="550">
        <v>88133.89</v>
      </c>
      <c r="G8" s="551">
        <v>88133.89</v>
      </c>
    </row>
    <row r="9" spans="1:8" ht="16.5">
      <c r="A9" s="528" t="s">
        <v>669</v>
      </c>
      <c r="B9" s="549"/>
      <c r="C9" s="549"/>
      <c r="D9" s="549"/>
      <c r="E9" s="550">
        <v>779464</v>
      </c>
      <c r="G9" s="551">
        <v>779464</v>
      </c>
    </row>
    <row r="10" spans="1:8" ht="16.5">
      <c r="A10" s="528" t="s">
        <v>670</v>
      </c>
      <c r="B10" s="549"/>
      <c r="C10" s="549"/>
      <c r="D10" s="549"/>
      <c r="E10" s="549"/>
    </row>
    <row r="11" spans="1:8" ht="16.5">
      <c r="A11" s="528" t="s">
        <v>671</v>
      </c>
      <c r="B11" s="549"/>
      <c r="C11" s="549"/>
      <c r="D11" s="549"/>
      <c r="E11" s="550">
        <v>1680</v>
      </c>
      <c r="G11" s="551">
        <v>1680</v>
      </c>
    </row>
    <row r="12" spans="1:8" ht="16.5">
      <c r="A12" s="528" t="s">
        <v>672</v>
      </c>
      <c r="B12" s="549"/>
      <c r="C12" s="549"/>
      <c r="D12" s="549"/>
      <c r="E12" s="549"/>
    </row>
    <row r="13" spans="1:8" ht="16.5">
      <c r="A13" s="528" t="s">
        <v>673</v>
      </c>
      <c r="B13" s="549"/>
      <c r="C13" s="549"/>
      <c r="D13" s="549"/>
      <c r="E13" s="549">
        <v>159189.29999999999</v>
      </c>
      <c r="G13" s="545">
        <v>159189.29999999999</v>
      </c>
    </row>
    <row r="14" spans="1:8" ht="16.5">
      <c r="A14" s="528" t="s">
        <v>674</v>
      </c>
      <c r="B14" s="549"/>
      <c r="C14" s="549"/>
      <c r="D14" s="549"/>
      <c r="E14" s="549"/>
    </row>
    <row r="15" spans="1:8" ht="16.5">
      <c r="A15" s="528" t="s">
        <v>675</v>
      </c>
      <c r="B15" s="549"/>
      <c r="C15" s="549"/>
      <c r="D15" s="549"/>
      <c r="E15" s="549"/>
    </row>
    <row r="16" spans="1:8" ht="16.5">
      <c r="A16" s="528" t="s">
        <v>676</v>
      </c>
      <c r="B16" s="549"/>
      <c r="C16" s="549"/>
      <c r="D16" s="549"/>
      <c r="E16" s="549"/>
    </row>
    <row r="17" spans="1:7" ht="16.5">
      <c r="A17" s="528" t="s">
        <v>677</v>
      </c>
      <c r="B17" s="549"/>
      <c r="C17" s="549"/>
      <c r="D17" s="549"/>
      <c r="E17" s="550">
        <v>43707.47</v>
      </c>
      <c r="G17" s="551">
        <v>43707.47</v>
      </c>
    </row>
    <row r="18" spans="1:7" ht="16.5">
      <c r="A18" s="528" t="s">
        <v>678</v>
      </c>
      <c r="B18" s="549"/>
      <c r="C18" s="549"/>
      <c r="D18" s="549"/>
      <c r="E18" s="549"/>
    </row>
    <row r="19" spans="1:7" ht="16.5">
      <c r="A19" s="528" t="s">
        <v>679</v>
      </c>
      <c r="B19" s="549"/>
      <c r="C19" s="549"/>
      <c r="D19" s="549"/>
      <c r="E19" s="550">
        <v>89978</v>
      </c>
      <c r="G19" s="551">
        <v>89978</v>
      </c>
    </row>
    <row r="20" spans="1:7" ht="16.5">
      <c r="A20" s="528" t="s">
        <v>680</v>
      </c>
      <c r="B20" s="549"/>
      <c r="C20" s="549"/>
      <c r="D20" s="549"/>
      <c r="E20" s="549"/>
    </row>
    <row r="21" spans="1:7" ht="16.5">
      <c r="A21" s="528" t="s">
        <v>1034</v>
      </c>
      <c r="B21" s="549"/>
      <c r="C21" s="549"/>
      <c r="D21" s="549"/>
      <c r="E21" s="550">
        <v>32656.639999999999</v>
      </c>
      <c r="G21" s="551">
        <v>32656.639999999999</v>
      </c>
    </row>
    <row r="22" spans="1:7" ht="16.5">
      <c r="A22" s="528" t="s">
        <v>1035</v>
      </c>
      <c r="B22" s="549"/>
      <c r="C22" s="549"/>
      <c r="D22" s="549"/>
      <c r="E22" s="550">
        <v>170405.97999999998</v>
      </c>
      <c r="G22" s="551">
        <v>170405.97999999998</v>
      </c>
    </row>
    <row r="23" spans="1:7" ht="16.5">
      <c r="A23" s="528" t="s">
        <v>1036</v>
      </c>
      <c r="B23" s="549"/>
      <c r="C23" s="549"/>
      <c r="D23" s="549"/>
      <c r="E23" s="549"/>
    </row>
    <row r="24" spans="1:7" ht="16.5">
      <c r="A24" s="528" t="s">
        <v>684</v>
      </c>
      <c r="B24" s="549"/>
      <c r="C24" s="549"/>
      <c r="D24" s="549"/>
      <c r="E24" s="550">
        <v>75553.89</v>
      </c>
      <c r="G24" s="551">
        <v>75553.89</v>
      </c>
    </row>
    <row r="25" spans="1:7" ht="16.5">
      <c r="A25" s="528" t="s">
        <v>685</v>
      </c>
      <c r="B25" s="549"/>
      <c r="C25" s="549"/>
      <c r="D25" s="549"/>
      <c r="E25" s="550">
        <v>602255.91</v>
      </c>
      <c r="G25" s="551">
        <v>602255.91</v>
      </c>
    </row>
    <row r="26" spans="1:7" ht="16.5">
      <c r="A26" s="528" t="s">
        <v>686</v>
      </c>
      <c r="B26" s="549"/>
      <c r="C26" s="549"/>
      <c r="D26" s="549"/>
      <c r="E26" s="549">
        <v>24710</v>
      </c>
      <c r="G26" s="551">
        <v>24710</v>
      </c>
    </row>
    <row r="27" spans="1:7" ht="16.5">
      <c r="A27" s="528" t="s">
        <v>687</v>
      </c>
      <c r="B27" s="549"/>
      <c r="C27" s="549"/>
      <c r="D27" s="549"/>
      <c r="E27" s="549">
        <v>780</v>
      </c>
      <c r="G27" s="545">
        <v>780</v>
      </c>
    </row>
    <row r="28" spans="1:7" ht="16.5">
      <c r="A28" s="528" t="s">
        <v>688</v>
      </c>
      <c r="B28" s="549"/>
      <c r="C28" s="549"/>
      <c r="D28" s="549"/>
      <c r="E28" s="550">
        <v>511997.69</v>
      </c>
      <c r="G28" s="551">
        <v>511997.69</v>
      </c>
    </row>
    <row r="29" spans="1:7" ht="16.5">
      <c r="A29" s="528" t="s">
        <v>689</v>
      </c>
      <c r="B29" s="549"/>
      <c r="C29" s="549"/>
      <c r="D29" s="549"/>
      <c r="E29" s="549"/>
    </row>
    <row r="30" spans="1:7" ht="16.5">
      <c r="A30" s="528" t="s">
        <v>690</v>
      </c>
      <c r="B30" s="549"/>
      <c r="C30" s="549"/>
      <c r="D30" s="549"/>
      <c r="E30" s="549"/>
    </row>
    <row r="31" spans="1:7" ht="16.5">
      <c r="A31" s="528" t="s">
        <v>691</v>
      </c>
      <c r="B31" s="549"/>
      <c r="C31" s="549"/>
      <c r="D31" s="549"/>
      <c r="E31" s="549"/>
    </row>
    <row r="32" spans="1:7" ht="16.5">
      <c r="A32" s="528" t="s">
        <v>692</v>
      </c>
      <c r="B32" s="549"/>
      <c r="C32" s="549"/>
      <c r="D32" s="549"/>
      <c r="E32" s="550">
        <v>3450</v>
      </c>
      <c r="G32" s="551">
        <v>3450</v>
      </c>
    </row>
    <row r="33" spans="1:7" ht="16.5">
      <c r="A33" s="528" t="s">
        <v>693</v>
      </c>
      <c r="B33" s="549"/>
      <c r="C33" s="549"/>
      <c r="D33" s="549"/>
      <c r="E33" s="549">
        <v>19250</v>
      </c>
      <c r="G33" s="551">
        <v>19250</v>
      </c>
    </row>
    <row r="34" spans="1:7" ht="16.5">
      <c r="A34" s="528" t="s">
        <v>694</v>
      </c>
      <c r="B34" s="549"/>
      <c r="C34" s="549"/>
      <c r="D34" s="549"/>
      <c r="E34" s="549"/>
    </row>
    <row r="35" spans="1:7" ht="16.5">
      <c r="A35" s="528" t="s">
        <v>1037</v>
      </c>
      <c r="B35" s="549"/>
      <c r="C35" s="549"/>
      <c r="D35" s="549"/>
      <c r="E35" s="549"/>
    </row>
    <row r="36" spans="1:7" ht="16.5">
      <c r="A36" s="528" t="s">
        <v>1038</v>
      </c>
      <c r="B36" s="549"/>
      <c r="C36" s="549"/>
      <c r="D36" s="549"/>
      <c r="E36" s="549"/>
    </row>
    <row r="37" spans="1:7" ht="16.5">
      <c r="A37" s="528" t="s">
        <v>1039</v>
      </c>
      <c r="B37" s="549"/>
      <c r="C37" s="549"/>
      <c r="D37" s="549"/>
      <c r="E37" s="549"/>
    </row>
    <row r="38" spans="1:7" ht="16.5">
      <c r="A38" s="528" t="s">
        <v>1040</v>
      </c>
      <c r="B38" s="549"/>
      <c r="C38" s="549"/>
      <c r="D38" s="549"/>
      <c r="E38" s="549"/>
    </row>
    <row r="39" spans="1:7" ht="16.5">
      <c r="A39" s="528" t="s">
        <v>1041</v>
      </c>
      <c r="B39" s="549"/>
      <c r="C39" s="549"/>
      <c r="D39" s="549"/>
      <c r="E39" s="549"/>
    </row>
    <row r="40" spans="1:7" ht="16.5">
      <c r="A40" s="528" t="s">
        <v>1042</v>
      </c>
      <c r="B40" s="549"/>
      <c r="C40" s="549"/>
      <c r="D40" s="549"/>
      <c r="E40" s="550">
        <v>162265.75</v>
      </c>
      <c r="G40" s="551">
        <v>162265.75</v>
      </c>
    </row>
    <row r="41" spans="1:7" ht="16.5">
      <c r="A41" s="528" t="s">
        <v>1043</v>
      </c>
      <c r="B41" s="549"/>
      <c r="C41" s="549"/>
      <c r="D41" s="549"/>
      <c r="E41" s="550">
        <v>161963.71</v>
      </c>
      <c r="G41" s="551">
        <v>161963.71</v>
      </c>
    </row>
    <row r="42" spans="1:7" ht="16.5">
      <c r="A42" s="528" t="s">
        <v>1044</v>
      </c>
      <c r="B42" s="549"/>
      <c r="C42" s="549"/>
      <c r="D42" s="549"/>
      <c r="E42" s="549"/>
    </row>
    <row r="43" spans="1:7" ht="16.5">
      <c r="A43" s="528" t="s">
        <v>1045</v>
      </c>
      <c r="B43" s="549"/>
      <c r="C43" s="549"/>
      <c r="D43" s="549"/>
      <c r="E43" s="549"/>
    </row>
    <row r="44" spans="1:7" ht="16.5">
      <c r="A44" s="528" t="s">
        <v>1046</v>
      </c>
      <c r="B44" s="549"/>
      <c r="C44" s="549"/>
      <c r="D44" s="549"/>
      <c r="E44" s="549"/>
    </row>
    <row r="45" spans="1:7" ht="16.5">
      <c r="A45" s="528" t="s">
        <v>1047</v>
      </c>
      <c r="B45" s="549"/>
      <c r="C45" s="549"/>
      <c r="D45" s="549"/>
      <c r="E45" s="549"/>
    </row>
    <row r="46" spans="1:7" ht="16.5">
      <c r="A46" s="528" t="s">
        <v>1048</v>
      </c>
      <c r="B46" s="549"/>
      <c r="C46" s="549"/>
      <c r="D46" s="549"/>
      <c r="E46" s="549"/>
    </row>
    <row r="47" spans="1:7" ht="16.5">
      <c r="A47" s="528" t="s">
        <v>1049</v>
      </c>
      <c r="B47" s="549"/>
      <c r="C47" s="549"/>
      <c r="D47" s="549"/>
      <c r="E47" s="549"/>
    </row>
    <row r="48" spans="1:7" ht="16.5">
      <c r="A48" s="528" t="s">
        <v>1050</v>
      </c>
      <c r="B48" s="549"/>
      <c r="C48" s="549"/>
      <c r="D48" s="549"/>
      <c r="E48" s="549"/>
    </row>
    <row r="49" spans="1:7" ht="16.5">
      <c r="A49" s="528" t="s">
        <v>1051</v>
      </c>
      <c r="B49" s="549"/>
      <c r="C49" s="549"/>
      <c r="D49" s="549"/>
      <c r="E49" s="549"/>
    </row>
    <row r="50" spans="1:7" ht="16.5">
      <c r="A50" s="528" t="s">
        <v>1052</v>
      </c>
      <c r="B50" s="549"/>
      <c r="C50" s="549"/>
      <c r="D50" s="549"/>
      <c r="E50" s="549"/>
    </row>
    <row r="51" spans="1:7" ht="16.5">
      <c r="A51" s="528" t="s">
        <v>1053</v>
      </c>
      <c r="B51" s="549"/>
      <c r="C51" s="549"/>
      <c r="D51" s="549"/>
      <c r="E51" s="549"/>
    </row>
    <row r="52" spans="1:7" ht="16.5">
      <c r="A52" s="528" t="s">
        <v>708</v>
      </c>
      <c r="B52" s="549"/>
      <c r="C52" s="549"/>
      <c r="D52" s="549"/>
      <c r="E52" s="549"/>
    </row>
    <row r="53" spans="1:7" ht="16.5">
      <c r="A53" s="528" t="s">
        <v>709</v>
      </c>
      <c r="B53" s="549"/>
      <c r="C53" s="549"/>
      <c r="D53" s="549"/>
      <c r="E53" s="549"/>
    </row>
    <row r="54" spans="1:7" ht="16.5">
      <c r="A54" s="528" t="s">
        <v>1054</v>
      </c>
      <c r="B54" s="549"/>
      <c r="C54" s="549"/>
      <c r="D54" s="549"/>
      <c r="E54" s="549"/>
    </row>
    <row r="55" spans="1:7" ht="16.5">
      <c r="A55" s="528" t="s">
        <v>710</v>
      </c>
      <c r="B55" s="549"/>
      <c r="C55" s="549"/>
      <c r="D55" s="549"/>
      <c r="E55" s="549"/>
    </row>
    <row r="56" spans="1:7" ht="16.5">
      <c r="A56" s="528" t="s">
        <v>711</v>
      </c>
      <c r="B56" s="552"/>
      <c r="C56" s="552"/>
      <c r="D56" s="549"/>
      <c r="E56" s="549"/>
    </row>
    <row r="57" spans="1:7" ht="16.5">
      <c r="A57" s="528" t="s">
        <v>1055</v>
      </c>
      <c r="B57" s="549"/>
      <c r="C57" s="549"/>
      <c r="D57" s="549"/>
      <c r="E57" s="549"/>
    </row>
    <row r="58" spans="1:7" ht="16.5">
      <c r="A58" s="528" t="s">
        <v>1056</v>
      </c>
      <c r="B58" s="549"/>
      <c r="C58" s="549"/>
      <c r="D58" s="549"/>
      <c r="E58" s="549"/>
    </row>
    <row r="59" spans="1:7" ht="16.5">
      <c r="A59" s="528" t="s">
        <v>1057</v>
      </c>
      <c r="B59" s="549"/>
      <c r="C59" s="549"/>
      <c r="D59" s="549"/>
      <c r="E59" s="549"/>
    </row>
    <row r="60" spans="1:7" ht="16.5">
      <c r="A60" s="528" t="s">
        <v>1058</v>
      </c>
      <c r="B60" s="549"/>
      <c r="C60" s="549"/>
      <c r="D60" s="549"/>
      <c r="E60" s="549"/>
    </row>
    <row r="61" spans="1:7" ht="16.5">
      <c r="A61" s="528" t="s">
        <v>1059</v>
      </c>
      <c r="B61" s="549"/>
      <c r="C61" s="549"/>
      <c r="D61" s="549"/>
      <c r="E61" s="549"/>
    </row>
    <row r="62" spans="1:7" ht="16.5">
      <c r="A62" s="528" t="s">
        <v>1060</v>
      </c>
      <c r="B62" s="549"/>
      <c r="C62" s="549"/>
      <c r="D62" s="549"/>
      <c r="E62" s="549"/>
    </row>
    <row r="63" spans="1:7" ht="16.5">
      <c r="A63" s="528" t="s">
        <v>1061</v>
      </c>
      <c r="B63" s="549"/>
      <c r="C63" s="549"/>
      <c r="D63" s="549"/>
      <c r="E63" s="549"/>
    </row>
    <row r="64" spans="1:7" ht="16.5">
      <c r="A64" s="528" t="s">
        <v>1062</v>
      </c>
      <c r="B64" s="549"/>
      <c r="C64" s="549"/>
      <c r="D64" s="549"/>
      <c r="E64" s="549">
        <v>100000</v>
      </c>
      <c r="G64" s="551">
        <v>100000</v>
      </c>
    </row>
    <row r="65" spans="1:7" ht="16.5">
      <c r="A65" s="528" t="s">
        <v>1063</v>
      </c>
      <c r="B65" s="549"/>
      <c r="C65" s="549"/>
      <c r="D65" s="549"/>
      <c r="E65" s="550">
        <v>97841.56</v>
      </c>
      <c r="G65" s="551">
        <v>97841.56</v>
      </c>
    </row>
    <row r="66" spans="1:7" ht="16.5">
      <c r="A66" s="528" t="s">
        <v>1064</v>
      </c>
      <c r="B66" s="549"/>
      <c r="C66" s="549"/>
      <c r="D66" s="549"/>
      <c r="E66" s="549">
        <v>130000</v>
      </c>
      <c r="G66" s="545">
        <v>130000</v>
      </c>
    </row>
    <row r="67" spans="1:7" ht="16.5">
      <c r="A67" s="528" t="s">
        <v>1065</v>
      </c>
      <c r="B67" s="549"/>
      <c r="C67" s="549"/>
      <c r="D67" s="549"/>
      <c r="E67" s="550">
        <v>669984</v>
      </c>
      <c r="G67" s="551">
        <v>669984</v>
      </c>
    </row>
    <row r="68" spans="1:7" ht="16.5">
      <c r="A68" s="528" t="s">
        <v>1066</v>
      </c>
      <c r="B68" s="549"/>
      <c r="C68" s="549"/>
      <c r="D68" s="549"/>
      <c r="E68" s="549"/>
    </row>
    <row r="69" spans="1:7" ht="16.5">
      <c r="A69" s="528" t="s">
        <v>1067</v>
      </c>
      <c r="B69" s="549"/>
      <c r="C69" s="549"/>
      <c r="D69" s="549"/>
      <c r="E69" s="549">
        <v>77848.44</v>
      </c>
      <c r="G69" s="545">
        <v>77848.44</v>
      </c>
    </row>
    <row r="70" spans="1:7" ht="16.5">
      <c r="A70" s="528" t="s">
        <v>1068</v>
      </c>
      <c r="B70" s="549"/>
      <c r="C70" s="549"/>
      <c r="D70" s="549"/>
      <c r="E70" s="549"/>
    </row>
    <row r="71" spans="1:7" ht="16.5">
      <c r="A71" s="528" t="s">
        <v>1069</v>
      </c>
      <c r="B71" s="549"/>
      <c r="C71" s="549"/>
      <c r="D71" s="549"/>
      <c r="E71" s="549"/>
    </row>
    <row r="72" spans="1:7" ht="16.5">
      <c r="A72" s="528" t="s">
        <v>1070</v>
      </c>
      <c r="B72" s="549"/>
      <c r="C72" s="549"/>
      <c r="D72" s="549"/>
      <c r="E72" s="549"/>
    </row>
    <row r="73" spans="1:7" ht="16.5">
      <c r="A73" s="528" t="s">
        <v>1071</v>
      </c>
      <c r="B73" s="549"/>
      <c r="C73" s="549"/>
      <c r="D73" s="549"/>
      <c r="E73" s="549"/>
    </row>
    <row r="74" spans="1:7" ht="16.5">
      <c r="A74" s="528" t="s">
        <v>1072</v>
      </c>
      <c r="B74" s="549"/>
      <c r="C74" s="549"/>
      <c r="D74" s="549"/>
      <c r="E74" s="549"/>
    </row>
    <row r="75" spans="1:7" ht="16.5">
      <c r="A75" s="528" t="s">
        <v>1073</v>
      </c>
      <c r="B75" s="549"/>
      <c r="C75" s="549"/>
      <c r="D75" s="549"/>
      <c r="E75" s="549"/>
    </row>
    <row r="76" spans="1:7" ht="16.5">
      <c r="A76" s="528" t="s">
        <v>1074</v>
      </c>
      <c r="B76" s="549"/>
      <c r="C76" s="549"/>
      <c r="D76" s="549"/>
      <c r="E76" s="549"/>
    </row>
    <row r="77" spans="1:7" ht="16.5">
      <c r="A77" s="528" t="s">
        <v>1075</v>
      </c>
      <c r="B77" s="549"/>
      <c r="C77" s="549"/>
      <c r="D77" s="549"/>
      <c r="E77" s="549"/>
    </row>
    <row r="78" spans="1:7" ht="16.5">
      <c r="A78" s="528" t="s">
        <v>1076</v>
      </c>
      <c r="B78" s="549"/>
      <c r="C78" s="549"/>
      <c r="D78" s="549"/>
      <c r="E78" s="549"/>
    </row>
    <row r="79" spans="1:7" ht="16.5">
      <c r="A79" s="528" t="s">
        <v>1077</v>
      </c>
      <c r="B79" s="549"/>
      <c r="C79" s="549"/>
      <c r="D79" s="549"/>
      <c r="E79" s="549"/>
    </row>
    <row r="80" spans="1:7" ht="16.5">
      <c r="A80" s="528" t="s">
        <v>1078</v>
      </c>
      <c r="B80" s="549"/>
      <c r="C80" s="549"/>
      <c r="D80" s="549"/>
      <c r="E80" s="549"/>
    </row>
    <row r="81" spans="1:5" ht="16.5">
      <c r="A81" s="528" t="s">
        <v>1079</v>
      </c>
      <c r="B81" s="549"/>
      <c r="C81" s="549"/>
      <c r="D81" s="549"/>
      <c r="E81" s="549"/>
    </row>
    <row r="82" spans="1:5" ht="16.5">
      <c r="A82" s="528" t="s">
        <v>1080</v>
      </c>
      <c r="B82" s="549"/>
      <c r="C82" s="549"/>
      <c r="D82" s="549"/>
      <c r="E82" s="549"/>
    </row>
    <row r="83" spans="1:5" ht="16.5">
      <c r="A83" s="528" t="s">
        <v>1081</v>
      </c>
      <c r="B83" s="549"/>
      <c r="C83" s="549"/>
      <c r="D83" s="549"/>
      <c r="E83" s="549"/>
    </row>
    <row r="84" spans="1:5" ht="16.5">
      <c r="A84" s="528" t="s">
        <v>1082</v>
      </c>
      <c r="B84" s="549"/>
      <c r="C84" s="549"/>
      <c r="D84" s="549"/>
      <c r="E84" s="549"/>
    </row>
    <row r="85" spans="1:5" ht="16.5">
      <c r="A85" s="528" t="s">
        <v>1083</v>
      </c>
      <c r="B85" s="549"/>
      <c r="C85" s="549"/>
      <c r="D85" s="549"/>
      <c r="E85" s="549"/>
    </row>
    <row r="86" spans="1:5" ht="16.5">
      <c r="A86" s="528" t="s">
        <v>1084</v>
      </c>
      <c r="B86" s="549"/>
      <c r="C86" s="549"/>
      <c r="D86" s="549"/>
      <c r="E86" s="549"/>
    </row>
    <row r="87" spans="1:5" ht="16.5">
      <c r="A87" s="528" t="s">
        <v>1085</v>
      </c>
      <c r="B87" s="549"/>
      <c r="C87" s="549"/>
      <c r="D87" s="549"/>
      <c r="E87" s="549"/>
    </row>
    <row r="88" spans="1:5" ht="16.5">
      <c r="A88" s="528" t="s">
        <v>1086</v>
      </c>
      <c r="B88" s="549"/>
      <c r="C88" s="549"/>
      <c r="D88" s="549"/>
      <c r="E88" s="549"/>
    </row>
    <row r="89" spans="1:5" ht="16.5">
      <c r="A89" s="528" t="s">
        <v>1087</v>
      </c>
      <c r="B89" s="549"/>
      <c r="C89" s="549"/>
      <c r="D89" s="549"/>
      <c r="E89" s="549"/>
    </row>
    <row r="90" spans="1:5" ht="16.5">
      <c r="A90" s="528" t="s">
        <v>1088</v>
      </c>
      <c r="B90" s="549"/>
      <c r="C90" s="549"/>
      <c r="D90" s="549"/>
      <c r="E90" s="549"/>
    </row>
    <row r="91" spans="1:5" ht="16.5">
      <c r="A91" s="528" t="s">
        <v>1089</v>
      </c>
      <c r="B91" s="549"/>
      <c r="C91" s="549"/>
      <c r="D91" s="549"/>
      <c r="E91" s="549"/>
    </row>
    <row r="92" spans="1:5" ht="16.5">
      <c r="A92" s="528" t="s">
        <v>1090</v>
      </c>
      <c r="B92" s="549"/>
      <c r="C92" s="549"/>
      <c r="D92" s="549"/>
      <c r="E92" s="549"/>
    </row>
    <row r="93" spans="1:5" ht="16.5">
      <c r="A93" s="528" t="s">
        <v>1091</v>
      </c>
      <c r="B93" s="549"/>
      <c r="C93" s="549"/>
      <c r="D93" s="549"/>
      <c r="E93" s="549"/>
    </row>
    <row r="94" spans="1:5" ht="16.5">
      <c r="A94" s="528" t="s">
        <v>1092</v>
      </c>
      <c r="B94" s="549"/>
      <c r="C94" s="549"/>
      <c r="D94" s="549"/>
      <c r="E94" s="549"/>
    </row>
    <row r="95" spans="1:5" ht="16.5">
      <c r="A95" s="528" t="s">
        <v>1093</v>
      </c>
      <c r="B95" s="549"/>
      <c r="C95" s="549"/>
      <c r="D95" s="549"/>
      <c r="E95" s="549"/>
    </row>
    <row r="96" spans="1:5" ht="16.5">
      <c r="A96" s="528" t="s">
        <v>1094</v>
      </c>
      <c r="B96" s="549"/>
      <c r="C96" s="549"/>
      <c r="D96" s="549"/>
      <c r="E96" s="549"/>
    </row>
    <row r="97" spans="1:5" ht="16.5">
      <c r="A97" s="528" t="s">
        <v>1095</v>
      </c>
      <c r="B97" s="549"/>
      <c r="C97" s="549"/>
      <c r="D97" s="549"/>
      <c r="E97" s="549"/>
    </row>
    <row r="98" spans="1:5" ht="16.5">
      <c r="A98" s="528" t="s">
        <v>1096</v>
      </c>
      <c r="B98" s="549"/>
      <c r="C98" s="549"/>
      <c r="D98" s="549"/>
      <c r="E98" s="549"/>
    </row>
    <row r="99" spans="1:5" ht="16.5">
      <c r="A99" s="528" t="s">
        <v>1097</v>
      </c>
      <c r="B99" s="549"/>
      <c r="C99" s="549"/>
      <c r="D99" s="549"/>
      <c r="E99" s="549"/>
    </row>
    <row r="100" spans="1:5" ht="16.5">
      <c r="A100" s="528" t="s">
        <v>1098</v>
      </c>
      <c r="B100" s="549"/>
      <c r="C100" s="549"/>
      <c r="D100" s="549"/>
      <c r="E100" s="549"/>
    </row>
    <row r="101" spans="1:5" ht="16.5">
      <c r="A101" s="528" t="s">
        <v>1099</v>
      </c>
      <c r="B101" s="549"/>
      <c r="C101" s="549"/>
      <c r="D101" s="549"/>
      <c r="E101" s="549"/>
    </row>
    <row r="102" spans="1:5" ht="16.5">
      <c r="A102" s="528" t="s">
        <v>1100</v>
      </c>
      <c r="B102" s="549"/>
      <c r="C102" s="549"/>
      <c r="D102" s="549"/>
      <c r="E102" s="549"/>
    </row>
    <row r="103" spans="1:5" ht="16.5" customHeight="1">
      <c r="A103" s="528" t="s">
        <v>1101</v>
      </c>
      <c r="B103" s="549"/>
      <c r="C103" s="549"/>
      <c r="D103" s="549"/>
      <c r="E103" s="549"/>
    </row>
    <row r="104" spans="1:5" ht="16.5" customHeight="1">
      <c r="A104" s="528" t="s">
        <v>1102</v>
      </c>
      <c r="B104" s="549"/>
      <c r="C104" s="549"/>
      <c r="D104" s="549"/>
      <c r="E104" s="549"/>
    </row>
    <row r="105" spans="1:5" ht="16.5" customHeight="1">
      <c r="A105" s="528" t="s">
        <v>1103</v>
      </c>
      <c r="B105" s="549"/>
      <c r="C105" s="549"/>
      <c r="D105" s="549"/>
      <c r="E105" s="549"/>
    </row>
    <row r="106" spans="1:5" ht="16.5" customHeight="1">
      <c r="A106" s="528" t="s">
        <v>1104</v>
      </c>
      <c r="B106" s="549"/>
      <c r="C106" s="549"/>
      <c r="D106" s="549"/>
      <c r="E106" s="549"/>
    </row>
    <row r="107" spans="1:5" ht="16.5" customHeight="1">
      <c r="A107" s="528" t="s">
        <v>1105</v>
      </c>
      <c r="B107" s="549"/>
      <c r="C107" s="549"/>
      <c r="D107" s="549"/>
      <c r="E107" s="549"/>
    </row>
    <row r="108" spans="1:5">
      <c r="A108" s="553"/>
      <c r="B108" s="549"/>
      <c r="C108" s="549"/>
      <c r="D108" s="549"/>
      <c r="E108" s="549"/>
    </row>
    <row r="109" spans="1:5">
      <c r="A109" s="553"/>
      <c r="B109" s="549"/>
      <c r="C109" s="549"/>
      <c r="D109" s="549"/>
      <c r="E109" s="549"/>
    </row>
    <row r="110" spans="1:5">
      <c r="A110" s="553"/>
      <c r="B110" s="549"/>
      <c r="C110" s="549"/>
      <c r="D110" s="549"/>
      <c r="E110" s="549"/>
    </row>
    <row r="111" spans="1:5">
      <c r="A111" s="553"/>
      <c r="B111" s="549"/>
      <c r="C111" s="549"/>
      <c r="D111" s="549"/>
      <c r="E111" s="549"/>
    </row>
    <row r="112" spans="1:5" ht="16.5">
      <c r="A112" s="554" t="s">
        <v>712</v>
      </c>
      <c r="B112" s="549"/>
      <c r="C112" s="549"/>
      <c r="D112" s="549"/>
      <c r="E112" s="549"/>
    </row>
  </sheetData>
  <mergeCells count="1">
    <mergeCell ref="A1:A2"/>
  </mergeCells>
  <phoneticPr fontId="38" type="noConversion"/>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5"/>
  <sheetViews>
    <sheetView workbookViewId="0">
      <selection activeCell="D7" sqref="D7:D112"/>
    </sheetView>
  </sheetViews>
  <sheetFormatPr defaultRowHeight="14.25"/>
  <cols>
    <col min="1" max="1" width="17.625" style="421" customWidth="1"/>
    <col min="2" max="2" width="17.5" style="421" customWidth="1"/>
    <col min="3" max="3" width="12.625" style="421" customWidth="1"/>
    <col min="4" max="4" width="13.875" style="421" bestFit="1" customWidth="1"/>
    <col min="5" max="6" width="9" style="421"/>
    <col min="7" max="7" width="15" style="421" bestFit="1" customWidth="1"/>
    <col min="8" max="8" width="38.25" style="421" customWidth="1"/>
    <col min="9" max="16384" width="9" style="421"/>
  </cols>
  <sheetData>
    <row r="1" spans="1:8" ht="18.75">
      <c r="A1" s="637" t="s">
        <v>1106</v>
      </c>
      <c r="B1" s="637"/>
      <c r="C1" s="637"/>
      <c r="D1" s="637"/>
      <c r="E1" s="637"/>
    </row>
    <row r="2" spans="1:8" ht="22.5">
      <c r="A2" s="77"/>
      <c r="B2" s="77"/>
      <c r="C2" s="421" t="s">
        <v>1107</v>
      </c>
      <c r="E2" s="79" t="s">
        <v>340</v>
      </c>
      <c r="H2" s="421">
        <v>10000</v>
      </c>
    </row>
    <row r="3" spans="1:8" ht="15">
      <c r="A3" s="42" t="s">
        <v>57</v>
      </c>
      <c r="B3" s="80"/>
      <c r="C3" s="81"/>
      <c r="D3" s="82"/>
      <c r="E3" s="44" t="s">
        <v>341</v>
      </c>
    </row>
    <row r="4" spans="1:8">
      <c r="A4" s="667" t="s">
        <v>342</v>
      </c>
      <c r="B4" s="668" t="s">
        <v>1130</v>
      </c>
      <c r="C4" s="669" t="s">
        <v>229</v>
      </c>
      <c r="D4" s="670" t="s">
        <v>343</v>
      </c>
      <c r="E4" s="668" t="s">
        <v>344</v>
      </c>
    </row>
    <row r="5" spans="1:8">
      <c r="A5" s="667"/>
      <c r="B5" s="668"/>
      <c r="C5" s="669"/>
      <c r="D5" s="670"/>
      <c r="E5" s="668"/>
    </row>
    <row r="6" spans="1:8" ht="24" customHeight="1">
      <c r="A6" s="555" t="s">
        <v>1108</v>
      </c>
      <c r="B6" s="556">
        <f>SUM(B7:B114)</f>
        <v>0</v>
      </c>
      <c r="C6" s="556">
        <f>SUM(C7:C114)</f>
        <v>0</v>
      </c>
      <c r="D6" s="557">
        <f>SUM(D7:D115)</f>
        <v>0</v>
      </c>
      <c r="E6" s="556">
        <f>SUM(E7:E18)</f>
        <v>0</v>
      </c>
    </row>
    <row r="7" spans="1:8" ht="18" customHeight="1">
      <c r="A7" s="529" t="s">
        <v>919</v>
      </c>
      <c r="B7" s="524"/>
      <c r="C7" s="524"/>
      <c r="D7" s="558"/>
      <c r="E7" s="524"/>
      <c r="G7" s="525" t="e">
        <f>SUMIF([15]FNDWRR!$B:$B,H:H,[15]FNDWRR!$L:$L)</f>
        <v>#VALUE!</v>
      </c>
      <c r="H7" s="88" t="s">
        <v>1111</v>
      </c>
    </row>
    <row r="8" spans="1:8" ht="18" customHeight="1">
      <c r="A8" s="529" t="s">
        <v>920</v>
      </c>
      <c r="B8" s="524"/>
      <c r="C8" s="524"/>
      <c r="D8" s="558"/>
      <c r="E8" s="524"/>
      <c r="G8" s="525" t="e">
        <f>SUMIF([15]FNDWRR!$B:$B,H:H,[15]FNDWRR!$L:$L)</f>
        <v>#VALUE!</v>
      </c>
      <c r="H8" s="88" t="s">
        <v>1112</v>
      </c>
    </row>
    <row r="9" spans="1:8" ht="18" customHeight="1">
      <c r="A9" s="529" t="s">
        <v>921</v>
      </c>
      <c r="B9" s="524"/>
      <c r="C9" s="524"/>
      <c r="D9" s="558"/>
      <c r="E9" s="524"/>
      <c r="G9" s="525" t="e">
        <f>SUMIF([15]FNDWRR!$B:$B,H:H,[15]FNDWRR!$L:$L)</f>
        <v>#VALUE!</v>
      </c>
      <c r="H9" s="88" t="s">
        <v>1113</v>
      </c>
    </row>
    <row r="10" spans="1:8" ht="18" customHeight="1">
      <c r="A10" s="529" t="s">
        <v>922</v>
      </c>
      <c r="B10" s="524"/>
      <c r="C10" s="524"/>
      <c r="D10" s="558"/>
      <c r="E10" s="524"/>
      <c r="G10" s="525" t="e">
        <f>SUMIF([15]FNDWRR!$B:$B,H:H,[15]FNDWRR!$L:$L)</f>
        <v>#VALUE!</v>
      </c>
    </row>
    <row r="11" spans="1:8" ht="18" customHeight="1">
      <c r="A11" s="529" t="s">
        <v>923</v>
      </c>
      <c r="B11" s="524"/>
      <c r="C11" s="524"/>
      <c r="D11" s="558"/>
      <c r="E11" s="524"/>
      <c r="G11" s="525" t="e">
        <f>SUMIF([15]FNDWRR!$B:$B,H:H,[15]FNDWRR!$L:$L)</f>
        <v>#VALUE!</v>
      </c>
      <c r="H11" s="88" t="s">
        <v>1114</v>
      </c>
    </row>
    <row r="12" spans="1:8" ht="18" customHeight="1">
      <c r="A12" s="529" t="s">
        <v>924</v>
      </c>
      <c r="B12" s="524"/>
      <c r="C12" s="524"/>
      <c r="D12" s="532"/>
      <c r="E12" s="524"/>
      <c r="G12" s="525" t="e">
        <f>SUMIF([15]FNDWRR!$B:$B,H:H,[15]FNDWRR!$L:$L)</f>
        <v>#VALUE!</v>
      </c>
    </row>
    <row r="13" spans="1:8" ht="18" customHeight="1">
      <c r="A13" s="529" t="s">
        <v>925</v>
      </c>
      <c r="B13" s="524"/>
      <c r="C13" s="524"/>
      <c r="D13" s="532"/>
      <c r="E13" s="524"/>
      <c r="G13" s="525" t="e">
        <f>SUMIF([15]FNDWRR!$B:$B,H:H,[15]FNDWRR!$L:$L)</f>
        <v>#VALUE!</v>
      </c>
    </row>
    <row r="14" spans="1:8" ht="18" customHeight="1">
      <c r="A14" s="529" t="s">
        <v>926</v>
      </c>
      <c r="B14" s="524"/>
      <c r="C14" s="524"/>
      <c r="D14" s="532"/>
      <c r="E14" s="524"/>
      <c r="G14" s="525" t="e">
        <f>SUMIF([15]FNDWRR!$B:$B,H:H,[15]FNDWRR!$L:$L)</f>
        <v>#VALUE!</v>
      </c>
    </row>
    <row r="15" spans="1:8" ht="18" customHeight="1">
      <c r="A15" s="529" t="s">
        <v>927</v>
      </c>
      <c r="B15" s="524"/>
      <c r="C15" s="524"/>
      <c r="D15" s="532"/>
      <c r="E15" s="524"/>
      <c r="G15" s="525" t="e">
        <f>SUMIF([15]FNDWRR!$B:$B,H:H,[15]FNDWRR!$L:$L)</f>
        <v>#VALUE!</v>
      </c>
      <c r="H15" s="88" t="s">
        <v>1115</v>
      </c>
    </row>
    <row r="16" spans="1:8" ht="18" customHeight="1">
      <c r="A16" s="529" t="s">
        <v>928</v>
      </c>
      <c r="B16" s="524"/>
      <c r="C16" s="524"/>
      <c r="D16" s="532"/>
      <c r="E16" s="524"/>
      <c r="G16" s="525" t="e">
        <f>SUMIF([15]FNDWRR!$B:$B,H:H,[15]FNDWRR!$L:$L)</f>
        <v>#VALUE!</v>
      </c>
    </row>
    <row r="17" spans="1:8" ht="18" customHeight="1">
      <c r="A17" s="530" t="s">
        <v>929</v>
      </c>
      <c r="B17" s="524"/>
      <c r="C17" s="524"/>
      <c r="D17" s="532"/>
      <c r="E17" s="524"/>
      <c r="G17" s="525" t="e">
        <f>SUMIF([15]FNDWRR!$B:$B,H:H,[15]FNDWRR!$L:$L)</f>
        <v>#VALUE!</v>
      </c>
    </row>
    <row r="18" spans="1:8" ht="18" customHeight="1">
      <c r="A18" s="530" t="s">
        <v>930</v>
      </c>
      <c r="B18" s="524"/>
      <c r="C18" s="524"/>
      <c r="D18" s="532"/>
      <c r="E18" s="524"/>
      <c r="G18" s="525" t="e">
        <f>SUMIF([15]FNDWRR!$B:$B,H:H,[15]FNDWRR!$L:$L)</f>
        <v>#VALUE!</v>
      </c>
    </row>
    <row r="19" spans="1:8" ht="18" customHeight="1">
      <c r="A19" s="530" t="s">
        <v>931</v>
      </c>
      <c r="B19" s="524"/>
      <c r="C19" s="524"/>
      <c r="D19" s="532"/>
      <c r="E19" s="524"/>
      <c r="G19" s="525" t="e">
        <f>SUMIF([15]FNDWRR!$B:$B,H:H,[15]FNDWRR!$L:$L)</f>
        <v>#VALUE!</v>
      </c>
    </row>
    <row r="20" spans="1:8" ht="18" customHeight="1">
      <c r="A20" s="529" t="s">
        <v>932</v>
      </c>
      <c r="B20" s="524"/>
      <c r="C20" s="524"/>
      <c r="D20" s="532"/>
      <c r="E20" s="524"/>
      <c r="G20" s="525" t="e">
        <f>SUMIF([15]FNDWRR!$B:$B,H:H,[15]FNDWRR!$L:$L)</f>
        <v>#VALUE!</v>
      </c>
    </row>
    <row r="21" spans="1:8" ht="18" customHeight="1">
      <c r="A21" s="530" t="s">
        <v>933</v>
      </c>
      <c r="B21" s="524"/>
      <c r="C21" s="524"/>
      <c r="D21" s="532"/>
      <c r="E21" s="524"/>
      <c r="G21" s="525" t="e">
        <f>SUMIF([15]FNDWRR!$B:$B,H:H,[15]FNDWRR!$L:$L)</f>
        <v>#VALUE!</v>
      </c>
    </row>
    <row r="22" spans="1:8" ht="18" customHeight="1">
      <c r="A22" s="530" t="s">
        <v>934</v>
      </c>
      <c r="B22" s="524"/>
      <c r="C22" s="524"/>
      <c r="D22" s="532"/>
      <c r="E22" s="524"/>
      <c r="G22" s="525" t="e">
        <f>SUMIF([15]FNDWRR!$B:$B,H:H,[15]FNDWRR!$L:$L)</f>
        <v>#VALUE!</v>
      </c>
    </row>
    <row r="23" spans="1:8" ht="18" customHeight="1">
      <c r="A23" s="530" t="s">
        <v>935</v>
      </c>
      <c r="B23" s="524"/>
      <c r="C23" s="524"/>
      <c r="D23" s="558"/>
      <c r="E23" s="524"/>
      <c r="G23" s="525" t="e">
        <f>SUMIF([15]FNDWRR!$B:$B,H:H,[15]FNDWRR!$L:$L)</f>
        <v>#VALUE!</v>
      </c>
      <c r="H23" s="88" t="s">
        <v>1117</v>
      </c>
    </row>
    <row r="24" spans="1:8" ht="18" customHeight="1">
      <c r="A24" s="530" t="s">
        <v>936</v>
      </c>
      <c r="B24" s="524"/>
      <c r="C24" s="524"/>
      <c r="D24" s="532"/>
      <c r="E24" s="524"/>
      <c r="G24" s="525" t="e">
        <f>SUMIF([15]FNDWRR!$B:$B,H:H,[15]FNDWRR!$L:$L)</f>
        <v>#VALUE!</v>
      </c>
      <c r="H24" s="88" t="s">
        <v>1118</v>
      </c>
    </row>
    <row r="25" spans="1:8" ht="18" customHeight="1">
      <c r="A25" s="530" t="s">
        <v>937</v>
      </c>
      <c r="B25" s="524"/>
      <c r="C25" s="524"/>
      <c r="D25" s="532"/>
      <c r="E25" s="524"/>
      <c r="G25" s="525" t="e">
        <f>SUMIF([15]FNDWRR!$B:$B,H:H,[15]FNDWRR!$L:$L)</f>
        <v>#VALUE!</v>
      </c>
    </row>
    <row r="26" spans="1:8" ht="18" customHeight="1">
      <c r="A26" s="530" t="s">
        <v>938</v>
      </c>
      <c r="B26" s="524"/>
      <c r="C26" s="524"/>
      <c r="D26" s="533"/>
      <c r="E26" s="524"/>
      <c r="G26" s="525" t="e">
        <f>SUMIF([15]FNDWRR!$B:$B,H:H,[15]FNDWRR!$L:$L)</f>
        <v>#VALUE!</v>
      </c>
      <c r="H26" s="88" t="s">
        <v>1119</v>
      </c>
    </row>
    <row r="27" spans="1:8" ht="18" customHeight="1">
      <c r="A27" s="530" t="s">
        <v>939</v>
      </c>
      <c r="B27" s="524"/>
      <c r="C27" s="524"/>
      <c r="D27" s="532"/>
      <c r="E27" s="524"/>
      <c r="G27" s="525" t="e">
        <f>SUMIF([15]FNDWRR!$B:$B,H:H,[15]FNDWRR!$L:$L)</f>
        <v>#VALUE!</v>
      </c>
      <c r="H27" s="88" t="s">
        <v>1120</v>
      </c>
    </row>
    <row r="28" spans="1:8" ht="18" customHeight="1">
      <c r="A28" s="530" t="s">
        <v>940</v>
      </c>
      <c r="B28" s="524"/>
      <c r="C28" s="524"/>
      <c r="D28" s="532"/>
      <c r="E28" s="524"/>
      <c r="G28" s="525" t="e">
        <f>SUMIF([15]FNDWRR!$B:$B,H:H,[15]FNDWRR!$L:$L)</f>
        <v>#VALUE!</v>
      </c>
    </row>
    <row r="29" spans="1:8" ht="18" customHeight="1">
      <c r="A29" s="530" t="s">
        <v>941</v>
      </c>
      <c r="B29" s="524"/>
      <c r="C29" s="524"/>
      <c r="D29" s="532"/>
      <c r="E29" s="524"/>
      <c r="G29" s="525" t="e">
        <f>SUMIF([15]FNDWRR!$B:$B,H:H,[15]FNDWRR!$L:$L)</f>
        <v>#VALUE!</v>
      </c>
    </row>
    <row r="30" spans="1:8" ht="18" customHeight="1">
      <c r="A30" s="530" t="s">
        <v>942</v>
      </c>
      <c r="B30" s="524"/>
      <c r="C30" s="524"/>
      <c r="D30" s="533"/>
      <c r="E30" s="524"/>
      <c r="G30" s="525" t="e">
        <f>SUMIF([15]FNDWRR!$B:$B,H:H,[15]FNDWRR!$L:$L)</f>
        <v>#VALUE!</v>
      </c>
      <c r="H30" s="88" t="s">
        <v>1121</v>
      </c>
    </row>
    <row r="31" spans="1:8" ht="18" customHeight="1">
      <c r="A31" s="530" t="s">
        <v>943</v>
      </c>
      <c r="B31" s="524"/>
      <c r="C31" s="524"/>
      <c r="D31" s="532"/>
      <c r="E31" s="524"/>
      <c r="G31" s="525" t="e">
        <f>SUMIF([15]FNDWRR!$B:$B,H:H,[15]FNDWRR!$L:$L)</f>
        <v>#VALUE!</v>
      </c>
    </row>
    <row r="32" spans="1:8" ht="18" customHeight="1">
      <c r="A32" s="530" t="s">
        <v>944</v>
      </c>
      <c r="B32" s="524"/>
      <c r="C32" s="524"/>
      <c r="D32" s="532"/>
      <c r="E32" s="524"/>
      <c r="G32" s="525" t="e">
        <f>SUMIF([15]FNDWRR!$B:$B,H:H,[15]FNDWRR!$L:$L)</f>
        <v>#VALUE!</v>
      </c>
    </row>
    <row r="33" spans="1:8" ht="18" customHeight="1">
      <c r="A33" s="530" t="s">
        <v>945</v>
      </c>
      <c r="B33" s="524"/>
      <c r="C33" s="524"/>
      <c r="D33" s="532"/>
      <c r="E33" s="524"/>
      <c r="G33" s="525" t="e">
        <f>SUMIF([15]FNDWRR!$B:$B,H:H,[15]FNDWRR!$L:$L)</f>
        <v>#VALUE!</v>
      </c>
    </row>
    <row r="34" spans="1:8" ht="18" customHeight="1">
      <c r="A34" s="529" t="s">
        <v>946</v>
      </c>
      <c r="B34" s="524"/>
      <c r="C34" s="524"/>
      <c r="D34" s="532"/>
      <c r="E34" s="524"/>
      <c r="G34" s="525" t="e">
        <f>SUMIF([15]FNDWRR!$B:$B,H:H,[15]FNDWRR!$L:$L)</f>
        <v>#VALUE!</v>
      </c>
    </row>
    <row r="35" spans="1:8" ht="18" customHeight="1">
      <c r="A35" s="529" t="s">
        <v>947</v>
      </c>
      <c r="B35" s="524"/>
      <c r="C35" s="524"/>
      <c r="D35" s="532"/>
      <c r="E35" s="524"/>
      <c r="G35" s="525" t="e">
        <f>SUMIF([15]FNDWRR!$B:$B,H:H,[15]FNDWRR!$L:$L)</f>
        <v>#VALUE!</v>
      </c>
    </row>
    <row r="36" spans="1:8" ht="18" customHeight="1">
      <c r="A36" s="529" t="s">
        <v>948</v>
      </c>
      <c r="B36" s="524"/>
      <c r="C36" s="524"/>
      <c r="D36" s="532"/>
      <c r="E36" s="524"/>
      <c r="G36" s="525" t="e">
        <f>SUMIF([15]FNDWRR!$B:$B,H:H,[15]FNDWRR!$L:$L)</f>
        <v>#VALUE!</v>
      </c>
    </row>
    <row r="37" spans="1:8" ht="18" customHeight="1">
      <c r="A37" s="530" t="s">
        <v>949</v>
      </c>
      <c r="B37" s="524"/>
      <c r="C37" s="524"/>
      <c r="D37" s="532"/>
      <c r="E37" s="524"/>
      <c r="G37" s="525" t="e">
        <f>SUMIF([15]FNDWRR!$B:$B,H:H,[15]FNDWRR!$L:$L)</f>
        <v>#VALUE!</v>
      </c>
    </row>
    <row r="38" spans="1:8" ht="18" customHeight="1">
      <c r="A38" s="529" t="s">
        <v>950</v>
      </c>
      <c r="B38" s="524"/>
      <c r="C38" s="524"/>
      <c r="D38" s="532"/>
      <c r="E38" s="524"/>
      <c r="G38" s="525" t="e">
        <f>SUMIF([15]FNDWRR!$B:$B,H:H,[15]FNDWRR!$L:$L)</f>
        <v>#VALUE!</v>
      </c>
    </row>
    <row r="39" spans="1:8" ht="18" customHeight="1">
      <c r="A39" s="530" t="s">
        <v>951</v>
      </c>
      <c r="B39" s="524"/>
      <c r="C39" s="524"/>
      <c r="D39" s="532"/>
      <c r="E39" s="524"/>
      <c r="G39" s="525" t="e">
        <f>SUMIF([15]FNDWRR!$B:$B,H:H,[15]FNDWRR!$L:$L)</f>
        <v>#VALUE!</v>
      </c>
    </row>
    <row r="40" spans="1:8" ht="18" customHeight="1">
      <c r="A40" s="530" t="s">
        <v>952</v>
      </c>
      <c r="B40" s="524"/>
      <c r="C40" s="524"/>
      <c r="D40" s="532"/>
      <c r="E40" s="524"/>
      <c r="G40" s="525" t="e">
        <f>SUMIF([15]FNDWRR!$B:$B,H:H,[15]FNDWRR!$L:$L)</f>
        <v>#VALUE!</v>
      </c>
    </row>
    <row r="41" spans="1:8" ht="18" customHeight="1">
      <c r="A41" s="529" t="s">
        <v>953</v>
      </c>
      <c r="B41" s="524"/>
      <c r="C41" s="524"/>
      <c r="D41" s="532"/>
      <c r="E41" s="524"/>
      <c r="G41" s="525" t="e">
        <f>SUMIF([15]FNDWRR!$B:$B,H:H,[15]FNDWRR!$L:$L)</f>
        <v>#VALUE!</v>
      </c>
    </row>
    <row r="42" spans="1:8" ht="18" customHeight="1">
      <c r="A42" s="531" t="s">
        <v>954</v>
      </c>
      <c r="B42" s="524"/>
      <c r="C42" s="524"/>
      <c r="D42" s="532"/>
      <c r="E42" s="524"/>
      <c r="G42" s="525" t="e">
        <f>SUMIF([15]FNDWRR!$B:$B,H:H,[15]FNDWRR!$L:$L)</f>
        <v>#VALUE!</v>
      </c>
      <c r="H42" s="421" t="s">
        <v>1122</v>
      </c>
    </row>
    <row r="43" spans="1:8" ht="18" customHeight="1">
      <c r="A43" s="531" t="s">
        <v>955</v>
      </c>
      <c r="B43" s="524"/>
      <c r="C43" s="524"/>
      <c r="D43" s="533"/>
      <c r="E43" s="524"/>
      <c r="G43" s="525" t="e">
        <f>SUMIF([15]FNDWRR!$B:$B,H:H,[15]FNDWRR!$L:$L)</f>
        <v>#VALUE!</v>
      </c>
      <c r="H43" s="88" t="s">
        <v>1123</v>
      </c>
    </row>
    <row r="44" spans="1:8" ht="18" customHeight="1">
      <c r="A44" s="530" t="s">
        <v>956</v>
      </c>
      <c r="B44" s="524"/>
      <c r="C44" s="524"/>
      <c r="D44" s="532"/>
      <c r="E44" s="524"/>
      <c r="G44" s="525" t="e">
        <f>SUMIF([15]FNDWRR!$B:$B,H:H,[15]FNDWRR!$L:$L)</f>
        <v>#VALUE!</v>
      </c>
    </row>
    <row r="45" spans="1:8" ht="18" customHeight="1">
      <c r="A45" s="530" t="s">
        <v>957</v>
      </c>
      <c r="B45" s="524"/>
      <c r="C45" s="524"/>
      <c r="D45" s="558"/>
      <c r="E45" s="524"/>
      <c r="G45" s="525" t="e">
        <f>SUMIF([15]FNDWRR!$B:$B,H:H,[15]FNDWRR!$L:$L)</f>
        <v>#VALUE!</v>
      </c>
    </row>
    <row r="46" spans="1:8" ht="18" customHeight="1">
      <c r="A46" s="530" t="s">
        <v>958</v>
      </c>
      <c r="B46" s="524"/>
      <c r="C46" s="524"/>
      <c r="D46" s="532"/>
      <c r="E46" s="524"/>
      <c r="G46" s="525" t="e">
        <f>SUMIF([15]FNDWRR!$B:$B,H:H,[15]FNDWRR!$L:$L)</f>
        <v>#VALUE!</v>
      </c>
    </row>
    <row r="47" spans="1:8" ht="18" customHeight="1">
      <c r="A47" s="530" t="s">
        <v>959</v>
      </c>
      <c r="B47" s="524"/>
      <c r="C47" s="524"/>
      <c r="D47" s="532"/>
      <c r="E47" s="524"/>
      <c r="G47" s="525" t="e">
        <f>SUMIF([15]FNDWRR!$B:$B,H:H,[15]FNDWRR!$L:$L)</f>
        <v>#VALUE!</v>
      </c>
    </row>
    <row r="48" spans="1:8" ht="18" customHeight="1">
      <c r="A48" s="530" t="s">
        <v>960</v>
      </c>
      <c r="B48" s="524"/>
      <c r="C48" s="524"/>
      <c r="D48" s="532"/>
      <c r="E48" s="524"/>
      <c r="G48" s="525" t="e">
        <f>SUMIF([15]FNDWRR!$B:$B,H:H,[15]FNDWRR!$L:$L)</f>
        <v>#VALUE!</v>
      </c>
    </row>
    <row r="49" spans="1:8" ht="18" customHeight="1">
      <c r="A49" s="530" t="s">
        <v>961</v>
      </c>
      <c r="B49" s="524"/>
      <c r="C49" s="524"/>
      <c r="D49" s="532"/>
      <c r="E49" s="524"/>
      <c r="G49" s="525" t="e">
        <f>SUMIF([15]FNDWRR!$B:$B,H:H,[15]FNDWRR!$L:$L)</f>
        <v>#VALUE!</v>
      </c>
    </row>
    <row r="50" spans="1:8" ht="18" customHeight="1">
      <c r="A50" s="530" t="s">
        <v>962</v>
      </c>
      <c r="B50" s="524"/>
      <c r="C50" s="524"/>
      <c r="D50" s="532"/>
      <c r="E50" s="524"/>
      <c r="G50" s="525" t="e">
        <f>SUMIF([15]FNDWRR!$B:$B,H:H,[15]FNDWRR!$L:$L)</f>
        <v>#VALUE!</v>
      </c>
    </row>
    <row r="51" spans="1:8" ht="18" customHeight="1">
      <c r="A51" s="530" t="s">
        <v>963</v>
      </c>
      <c r="B51" s="524"/>
      <c r="C51" s="524"/>
      <c r="D51" s="532"/>
      <c r="E51" s="524"/>
      <c r="G51" s="525" t="e">
        <f>SUMIF([15]FNDWRR!$B:$B,H:H,[15]FNDWRR!$L:$L)</f>
        <v>#VALUE!</v>
      </c>
    </row>
    <row r="52" spans="1:8" ht="18" customHeight="1">
      <c r="A52" s="530" t="s">
        <v>964</v>
      </c>
      <c r="B52" s="524"/>
      <c r="C52" s="524"/>
      <c r="D52" s="532"/>
      <c r="E52" s="524"/>
      <c r="G52" s="525" t="e">
        <f>SUMIF([15]FNDWRR!$B:$B,H:H,[15]FNDWRR!$L:$L)</f>
        <v>#VALUE!</v>
      </c>
    </row>
    <row r="53" spans="1:8" ht="18" customHeight="1">
      <c r="A53" s="530" t="s">
        <v>965</v>
      </c>
      <c r="B53" s="524"/>
      <c r="C53" s="524"/>
      <c r="D53" s="532"/>
      <c r="E53" s="524"/>
      <c r="G53" s="525" t="e">
        <f>SUMIF([15]FNDWRR!$B:$B,H:H,[15]FNDWRR!$L:$L)</f>
        <v>#VALUE!</v>
      </c>
    </row>
    <row r="54" spans="1:8" ht="18" customHeight="1">
      <c r="A54" s="530" t="s">
        <v>966</v>
      </c>
      <c r="B54" s="524"/>
      <c r="C54" s="524"/>
      <c r="D54" s="532"/>
      <c r="E54" s="524"/>
      <c r="G54" s="525" t="e">
        <f>SUMIF([15]FNDWRR!$B:$B,H:H,[15]FNDWRR!$L:$L)</f>
        <v>#VALUE!</v>
      </c>
    </row>
    <row r="55" spans="1:8" ht="18" customHeight="1">
      <c r="A55" s="530" t="s">
        <v>967</v>
      </c>
      <c r="B55" s="524"/>
      <c r="C55" s="524"/>
      <c r="D55" s="532"/>
      <c r="E55" s="524"/>
      <c r="G55" s="525" t="e">
        <f>SUMIF([15]FNDWRR!$B:$B,H:H,[15]FNDWRR!$L:$L)</f>
        <v>#VALUE!</v>
      </c>
    </row>
    <row r="56" spans="1:8" ht="18" customHeight="1">
      <c r="A56" s="530" t="s">
        <v>968</v>
      </c>
      <c r="B56" s="524"/>
      <c r="C56" s="524"/>
      <c r="D56" s="532"/>
      <c r="E56" s="524"/>
      <c r="G56" s="525" t="e">
        <f>SUMIF([15]FNDWRR!$B:$B,H:H,[15]FNDWRR!$L:$L)</f>
        <v>#VALUE!</v>
      </c>
    </row>
    <row r="57" spans="1:8" ht="18" customHeight="1">
      <c r="A57" s="530" t="s">
        <v>969</v>
      </c>
      <c r="B57" s="524"/>
      <c r="C57" s="524"/>
      <c r="D57" s="532"/>
      <c r="E57" s="524"/>
      <c r="G57" s="525" t="e">
        <f>SUMIF([15]FNDWRR!$B:$B,H:H,[15]FNDWRR!$L:$L)</f>
        <v>#VALUE!</v>
      </c>
    </row>
    <row r="58" spans="1:8" ht="18" customHeight="1">
      <c r="A58" s="530" t="s">
        <v>970</v>
      </c>
      <c r="B58" s="524"/>
      <c r="C58" s="524"/>
      <c r="D58" s="533"/>
      <c r="E58" s="524"/>
      <c r="G58" s="525" t="e">
        <f>SUMIF([15]FNDWRR!$B:$B,H:H,[15]FNDWRR!$L:$L)</f>
        <v>#VALUE!</v>
      </c>
      <c r="H58" s="88" t="s">
        <v>1116</v>
      </c>
    </row>
    <row r="59" spans="1:8" ht="18" customHeight="1">
      <c r="A59" s="530" t="s">
        <v>971</v>
      </c>
      <c r="B59" s="524"/>
      <c r="C59" s="524"/>
      <c r="D59" s="532"/>
      <c r="E59" s="524"/>
      <c r="G59" s="525" t="e">
        <f>SUMIF([15]FNDWRR!$B:$B,H:H,[15]FNDWRR!$L:$L)</f>
        <v>#VALUE!</v>
      </c>
    </row>
    <row r="60" spans="1:8" ht="18" customHeight="1">
      <c r="A60" s="530" t="s">
        <v>972</v>
      </c>
      <c r="B60" s="524"/>
      <c r="C60" s="524"/>
      <c r="D60" s="533"/>
      <c r="E60" s="524"/>
      <c r="G60" s="525" t="e">
        <f>SUMIF([15]FNDWRR!$B:$B,H:H,[15]FNDWRR!$L:$L)</f>
        <v>#VALUE!</v>
      </c>
    </row>
    <row r="61" spans="1:8" ht="18" customHeight="1">
      <c r="A61" s="530" t="s">
        <v>973</v>
      </c>
      <c r="B61" s="524"/>
      <c r="C61" s="524"/>
      <c r="D61" s="532"/>
      <c r="E61" s="524"/>
      <c r="G61" s="525" t="e">
        <f>SUMIF([15]FNDWRR!$B:$B,H:H,[15]FNDWRR!$L:$L)</f>
        <v>#VALUE!</v>
      </c>
    </row>
    <row r="62" spans="1:8" ht="18" customHeight="1">
      <c r="A62" s="530" t="s">
        <v>974</v>
      </c>
      <c r="B62" s="524"/>
      <c r="C62" s="524"/>
      <c r="D62" s="532"/>
      <c r="E62" s="524"/>
      <c r="G62" s="525" t="e">
        <f>SUMIF([15]FNDWRR!$B:$B,H:H,[15]FNDWRR!$L:$L)</f>
        <v>#VALUE!</v>
      </c>
    </row>
    <row r="63" spans="1:8" ht="18" customHeight="1">
      <c r="A63" s="530" t="s">
        <v>975</v>
      </c>
      <c r="B63" s="524"/>
      <c r="C63" s="524"/>
      <c r="D63" s="532"/>
      <c r="E63" s="524"/>
      <c r="G63" s="525" t="e">
        <f>SUMIF([15]FNDWRR!$B:$B,H:H,[15]FNDWRR!$L:$L)</f>
        <v>#VALUE!</v>
      </c>
    </row>
    <row r="64" spans="1:8" ht="18" customHeight="1">
      <c r="A64" s="530" t="s">
        <v>976</v>
      </c>
      <c r="B64" s="524"/>
      <c r="C64" s="524"/>
      <c r="D64" s="532"/>
      <c r="E64" s="524"/>
    </row>
    <row r="65" spans="1:5" ht="18" customHeight="1">
      <c r="A65" s="530" t="s">
        <v>977</v>
      </c>
      <c r="B65" s="524"/>
      <c r="C65" s="524"/>
      <c r="D65" s="532"/>
      <c r="E65" s="524"/>
    </row>
    <row r="66" spans="1:5" ht="18" customHeight="1">
      <c r="A66" s="530" t="s">
        <v>978</v>
      </c>
      <c r="B66" s="524"/>
      <c r="C66" s="524"/>
      <c r="D66" s="532"/>
      <c r="E66" s="524"/>
    </row>
    <row r="67" spans="1:5" ht="18" customHeight="1">
      <c r="A67" s="530" t="s">
        <v>979</v>
      </c>
      <c r="B67" s="524"/>
      <c r="C67" s="524"/>
      <c r="D67" s="532"/>
      <c r="E67" s="524"/>
    </row>
    <row r="68" spans="1:5" ht="18" customHeight="1">
      <c r="A68" s="530" t="s">
        <v>980</v>
      </c>
      <c r="B68" s="524"/>
      <c r="C68" s="524"/>
      <c r="D68" s="532"/>
      <c r="E68" s="524"/>
    </row>
    <row r="69" spans="1:5" ht="18" customHeight="1">
      <c r="A69" s="530" t="s">
        <v>981</v>
      </c>
      <c r="B69" s="524"/>
      <c r="C69" s="524"/>
      <c r="D69" s="533"/>
      <c r="E69" s="524"/>
    </row>
    <row r="70" spans="1:5" ht="18" customHeight="1">
      <c r="A70" s="530" t="s">
        <v>982</v>
      </c>
      <c r="B70" s="524"/>
      <c r="C70" s="524"/>
      <c r="D70" s="532"/>
      <c r="E70" s="524"/>
    </row>
    <row r="71" spans="1:5" ht="18" customHeight="1">
      <c r="A71" s="530" t="s">
        <v>983</v>
      </c>
      <c r="B71" s="524"/>
      <c r="C71" s="524"/>
      <c r="D71" s="532"/>
      <c r="E71" s="524"/>
    </row>
    <row r="72" spans="1:5" ht="18" customHeight="1">
      <c r="A72" s="530" t="s">
        <v>984</v>
      </c>
      <c r="B72" s="524"/>
      <c r="C72" s="524"/>
      <c r="D72" s="532"/>
      <c r="E72" s="524"/>
    </row>
    <row r="73" spans="1:5" ht="18" customHeight="1">
      <c r="A73" s="530" t="s">
        <v>985</v>
      </c>
      <c r="B73" s="524"/>
      <c r="C73" s="524"/>
      <c r="D73" s="532"/>
      <c r="E73" s="524"/>
    </row>
    <row r="74" spans="1:5" ht="18" customHeight="1">
      <c r="A74" s="530" t="s">
        <v>986</v>
      </c>
      <c r="B74" s="524"/>
      <c r="C74" s="524"/>
      <c r="D74" s="532"/>
      <c r="E74" s="524"/>
    </row>
    <row r="75" spans="1:5" ht="18" customHeight="1">
      <c r="A75" s="530" t="s">
        <v>987</v>
      </c>
      <c r="B75" s="524"/>
      <c r="C75" s="524"/>
      <c r="D75" s="532"/>
      <c r="E75" s="524"/>
    </row>
    <row r="76" spans="1:5" ht="18" customHeight="1">
      <c r="A76" s="530" t="s">
        <v>988</v>
      </c>
      <c r="B76" s="524"/>
      <c r="C76" s="524"/>
      <c r="D76" s="532"/>
      <c r="E76" s="524"/>
    </row>
    <row r="77" spans="1:5" ht="18" customHeight="1">
      <c r="A77" s="530" t="s">
        <v>989</v>
      </c>
      <c r="B77" s="524"/>
      <c r="C77" s="524"/>
      <c r="D77" s="532"/>
      <c r="E77" s="524"/>
    </row>
    <row r="78" spans="1:5" ht="18" customHeight="1">
      <c r="A78" s="530" t="s">
        <v>990</v>
      </c>
      <c r="B78" s="524"/>
      <c r="C78" s="524"/>
      <c r="D78" s="532"/>
      <c r="E78" s="524"/>
    </row>
    <row r="79" spans="1:5" ht="18" customHeight="1">
      <c r="A79" s="530" t="s">
        <v>991</v>
      </c>
      <c r="B79" s="524"/>
      <c r="C79" s="524"/>
      <c r="D79" s="532"/>
      <c r="E79" s="524"/>
    </row>
    <row r="80" spans="1:5" ht="18" customHeight="1">
      <c r="A80" s="530" t="s">
        <v>992</v>
      </c>
      <c r="B80" s="524"/>
      <c r="C80" s="524"/>
      <c r="D80" s="532"/>
      <c r="E80" s="524"/>
    </row>
    <row r="81" spans="1:5" ht="18" customHeight="1">
      <c r="A81" s="530" t="s">
        <v>993</v>
      </c>
      <c r="B81" s="524"/>
      <c r="C81" s="524"/>
      <c r="D81" s="532"/>
      <c r="E81" s="524"/>
    </row>
    <row r="82" spans="1:5" ht="18" customHeight="1">
      <c r="A82" s="530" t="s">
        <v>994</v>
      </c>
      <c r="B82" s="524"/>
      <c r="C82" s="524"/>
      <c r="D82" s="532"/>
      <c r="E82" s="524"/>
    </row>
    <row r="83" spans="1:5" ht="18" customHeight="1">
      <c r="A83" s="530" t="s">
        <v>995</v>
      </c>
      <c r="B83" s="524"/>
      <c r="C83" s="524"/>
      <c r="D83" s="532"/>
      <c r="E83" s="524"/>
    </row>
    <row r="84" spans="1:5" ht="18" customHeight="1">
      <c r="A84" s="530" t="s">
        <v>996</v>
      </c>
      <c r="B84" s="524"/>
      <c r="C84" s="524"/>
      <c r="D84" s="532"/>
      <c r="E84" s="524"/>
    </row>
    <row r="85" spans="1:5" ht="18" customHeight="1">
      <c r="A85" s="530" t="s">
        <v>997</v>
      </c>
      <c r="B85" s="524"/>
      <c r="C85" s="524"/>
      <c r="D85" s="532"/>
      <c r="E85" s="524"/>
    </row>
    <row r="86" spans="1:5" ht="18" customHeight="1">
      <c r="A86" s="530" t="s">
        <v>998</v>
      </c>
      <c r="B86" s="524"/>
      <c r="C86" s="524"/>
      <c r="D86" s="532"/>
      <c r="E86" s="524"/>
    </row>
    <row r="87" spans="1:5" ht="18" customHeight="1">
      <c r="A87" s="530" t="s">
        <v>999</v>
      </c>
      <c r="B87" s="524"/>
      <c r="C87" s="524"/>
      <c r="D87" s="532"/>
      <c r="E87" s="524"/>
    </row>
    <row r="88" spans="1:5" ht="18" customHeight="1">
      <c r="A88" s="530" t="s">
        <v>1000</v>
      </c>
      <c r="B88" s="524"/>
      <c r="C88" s="524"/>
      <c r="D88" s="532"/>
      <c r="E88" s="524"/>
    </row>
    <row r="89" spans="1:5" ht="18" customHeight="1">
      <c r="A89" s="530" t="s">
        <v>1001</v>
      </c>
      <c r="B89" s="524"/>
      <c r="C89" s="524"/>
      <c r="D89" s="532"/>
      <c r="E89" s="524"/>
    </row>
    <row r="90" spans="1:5" ht="18" customHeight="1">
      <c r="A90" s="530" t="s">
        <v>1002</v>
      </c>
      <c r="B90" s="524"/>
      <c r="C90" s="524"/>
      <c r="D90" s="532"/>
      <c r="E90" s="524"/>
    </row>
    <row r="91" spans="1:5" ht="18" customHeight="1">
      <c r="A91" s="530" t="s">
        <v>1003</v>
      </c>
      <c r="B91" s="524"/>
      <c r="C91" s="524"/>
      <c r="D91" s="532"/>
      <c r="E91" s="524"/>
    </row>
    <row r="92" spans="1:5" ht="18" customHeight="1">
      <c r="A92" s="530" t="s">
        <v>1004</v>
      </c>
      <c r="B92" s="524"/>
      <c r="C92" s="524"/>
      <c r="D92" s="532"/>
      <c r="E92" s="524"/>
    </row>
    <row r="93" spans="1:5" ht="18" customHeight="1">
      <c r="A93" s="530" t="s">
        <v>1005</v>
      </c>
      <c r="B93" s="524"/>
      <c r="C93" s="524"/>
      <c r="D93" s="532"/>
      <c r="E93" s="524"/>
    </row>
    <row r="94" spans="1:5" ht="18" customHeight="1">
      <c r="A94" s="530" t="s">
        <v>1006</v>
      </c>
      <c r="B94" s="524"/>
      <c r="C94" s="524"/>
      <c r="D94" s="532"/>
      <c r="E94" s="524"/>
    </row>
    <row r="95" spans="1:5" ht="18" customHeight="1">
      <c r="A95" s="530" t="s">
        <v>1007</v>
      </c>
      <c r="B95" s="524"/>
      <c r="C95" s="524"/>
      <c r="D95" s="532"/>
      <c r="E95" s="524"/>
    </row>
    <row r="96" spans="1:5" ht="18" customHeight="1">
      <c r="A96" s="530" t="s">
        <v>1008</v>
      </c>
      <c r="B96" s="524"/>
      <c r="C96" s="524"/>
      <c r="D96" s="532"/>
      <c r="E96" s="524"/>
    </row>
    <row r="97" spans="1:5" ht="18" customHeight="1">
      <c r="A97" s="530" t="s">
        <v>1009</v>
      </c>
      <c r="B97" s="524"/>
      <c r="C97" s="524"/>
      <c r="D97" s="532"/>
      <c r="E97" s="524"/>
    </row>
    <row r="98" spans="1:5" ht="18" customHeight="1">
      <c r="A98" s="530" t="s">
        <v>1010</v>
      </c>
      <c r="B98" s="524"/>
      <c r="C98" s="524"/>
      <c r="D98" s="532"/>
      <c r="E98" s="524"/>
    </row>
    <row r="99" spans="1:5" ht="18" customHeight="1">
      <c r="A99" s="530" t="s">
        <v>1011</v>
      </c>
      <c r="B99" s="524"/>
      <c r="C99" s="524"/>
      <c r="D99" s="532"/>
      <c r="E99" s="524"/>
    </row>
    <row r="100" spans="1:5" ht="18" customHeight="1">
      <c r="A100" s="530" t="s">
        <v>1012</v>
      </c>
      <c r="B100" s="524"/>
      <c r="C100" s="524"/>
      <c r="D100" s="532"/>
      <c r="E100" s="524"/>
    </row>
    <row r="101" spans="1:5" ht="18" customHeight="1">
      <c r="A101" s="530" t="s">
        <v>1013</v>
      </c>
      <c r="B101" s="524"/>
      <c r="C101" s="524"/>
      <c r="D101" s="532"/>
      <c r="E101" s="524"/>
    </row>
    <row r="102" spans="1:5" ht="18" customHeight="1">
      <c r="A102" s="530" t="s">
        <v>1014</v>
      </c>
      <c r="B102" s="524"/>
      <c r="C102" s="524"/>
      <c r="D102" s="532"/>
      <c r="E102" s="524"/>
    </row>
    <row r="103" spans="1:5" ht="18" customHeight="1">
      <c r="A103" s="530" t="s">
        <v>1015</v>
      </c>
      <c r="B103" s="524"/>
      <c r="C103" s="524"/>
      <c r="D103" s="532"/>
      <c r="E103" s="524"/>
    </row>
    <row r="104" spans="1:5" ht="18" customHeight="1">
      <c r="A104" s="530" t="s">
        <v>1016</v>
      </c>
      <c r="B104" s="524"/>
      <c r="C104" s="524"/>
      <c r="D104" s="532"/>
      <c r="E104" s="524"/>
    </row>
    <row r="105" spans="1:5" ht="18" customHeight="1">
      <c r="A105" s="530" t="s">
        <v>1017</v>
      </c>
      <c r="B105" s="524"/>
      <c r="C105" s="524"/>
      <c r="D105" s="532"/>
      <c r="E105" s="524"/>
    </row>
    <row r="106" spans="1:5" ht="18" customHeight="1">
      <c r="A106" s="530" t="s">
        <v>1018</v>
      </c>
      <c r="B106" s="524"/>
      <c r="C106" s="524"/>
      <c r="D106" s="532"/>
      <c r="E106" s="524"/>
    </row>
    <row r="107" spans="1:5" ht="18" customHeight="1">
      <c r="A107" s="530" t="s">
        <v>1019</v>
      </c>
      <c r="B107" s="524"/>
      <c r="C107" s="524"/>
      <c r="D107" s="532"/>
      <c r="E107" s="524"/>
    </row>
    <row r="108" spans="1:5" ht="18" customHeight="1">
      <c r="A108" s="530" t="s">
        <v>1020</v>
      </c>
      <c r="B108" s="524"/>
      <c r="C108" s="524"/>
      <c r="D108" s="532"/>
      <c r="E108" s="524"/>
    </row>
    <row r="109" spans="1:5" ht="18" customHeight="1">
      <c r="A109" s="530" t="s">
        <v>1021</v>
      </c>
      <c r="B109" s="524"/>
      <c r="C109" s="524"/>
      <c r="D109" s="532"/>
      <c r="E109" s="524"/>
    </row>
    <row r="110" spans="1:5" ht="18" customHeight="1">
      <c r="A110" s="530" t="s">
        <v>1022</v>
      </c>
      <c r="B110" s="524"/>
      <c r="C110" s="524"/>
      <c r="D110" s="532"/>
      <c r="E110" s="524"/>
    </row>
    <row r="111" spans="1:5" ht="18" customHeight="1">
      <c r="A111" s="530" t="s">
        <v>1023</v>
      </c>
      <c r="B111" s="524"/>
      <c r="C111" s="524"/>
      <c r="D111" s="532"/>
      <c r="E111" s="524"/>
    </row>
    <row r="112" spans="1:5" ht="18" customHeight="1">
      <c r="A112" s="559"/>
      <c r="B112" s="524"/>
      <c r="C112" s="524"/>
      <c r="D112" s="524"/>
      <c r="E112" s="524"/>
    </row>
    <row r="113" spans="1:5" ht="18" customHeight="1">
      <c r="A113" s="559"/>
      <c r="B113" s="524"/>
      <c r="C113" s="524"/>
      <c r="D113" s="524"/>
      <c r="E113" s="524"/>
    </row>
    <row r="114" spans="1:5" ht="18" customHeight="1">
      <c r="A114" s="560"/>
      <c r="B114" s="561"/>
      <c r="C114" s="524"/>
      <c r="D114" s="561"/>
      <c r="E114" s="561"/>
    </row>
    <row r="115" spans="1:5">
      <c r="A115" s="524"/>
      <c r="B115" s="524"/>
      <c r="C115" s="524"/>
      <c r="D115" s="562"/>
      <c r="E115" s="524"/>
    </row>
  </sheetData>
  <mergeCells count="6">
    <mergeCell ref="A1:E1"/>
    <mergeCell ref="A4:A5"/>
    <mergeCell ref="B4:B5"/>
    <mergeCell ref="C4:C5"/>
    <mergeCell ref="D4:D5"/>
    <mergeCell ref="E4:E5"/>
  </mergeCells>
  <phoneticPr fontId="38" type="noConversion"/>
  <hyperlinks>
    <hyperlink ref="E2" location="目录!A1" display="返回目录"/>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T113"/>
  <sheetViews>
    <sheetView topLeftCell="E1" workbookViewId="0">
      <selection activeCell="K13" sqref="K13"/>
    </sheetView>
  </sheetViews>
  <sheetFormatPr defaultRowHeight="14.25"/>
  <cols>
    <col min="1" max="8" width="9" style="421"/>
    <col min="9" max="9" width="11.5" style="421" customWidth="1"/>
    <col min="10" max="13" width="9" style="421"/>
    <col min="14" max="14" width="10.5" style="421" customWidth="1"/>
    <col min="15" max="16" width="9" style="421"/>
    <col min="17" max="17" width="10.625" style="421" customWidth="1"/>
    <col min="18" max="16384" width="9" style="421"/>
  </cols>
  <sheetData>
    <row r="1" spans="1:20" ht="14.25" customHeight="1">
      <c r="A1" s="637" t="s">
        <v>821</v>
      </c>
      <c r="B1" s="637"/>
      <c r="C1" s="637"/>
      <c r="D1" s="637"/>
      <c r="F1" s="637" t="s">
        <v>339</v>
      </c>
      <c r="G1" s="637"/>
      <c r="H1" s="637"/>
      <c r="I1" s="637"/>
      <c r="K1" s="637" t="s">
        <v>474</v>
      </c>
      <c r="L1" s="637"/>
      <c r="M1" s="637"/>
      <c r="N1" s="637"/>
      <c r="P1" s="637" t="s">
        <v>824</v>
      </c>
      <c r="Q1" s="637"/>
      <c r="R1" s="637"/>
      <c r="S1" s="637"/>
      <c r="T1" s="637"/>
    </row>
    <row r="2" spans="1:20" ht="22.5">
      <c r="A2" s="77"/>
      <c r="B2" s="77"/>
      <c r="C2" s="375"/>
      <c r="D2" s="78"/>
      <c r="F2" s="77"/>
      <c r="G2" s="77"/>
      <c r="H2" s="375" t="s">
        <v>820</v>
      </c>
      <c r="I2" s="77"/>
      <c r="K2" s="77"/>
      <c r="L2" s="77"/>
      <c r="M2" s="375" t="s">
        <v>820</v>
      </c>
      <c r="N2" s="78"/>
      <c r="P2" s="457"/>
      <c r="Q2" s="375" t="s">
        <v>820</v>
      </c>
      <c r="R2" s="457"/>
      <c r="S2" s="457"/>
      <c r="T2" s="457"/>
    </row>
    <row r="3" spans="1:20" ht="15.75" thickBot="1">
      <c r="A3" s="42" t="s">
        <v>57</v>
      </c>
      <c r="B3" s="80"/>
      <c r="C3" s="81"/>
      <c r="D3" s="82"/>
      <c r="F3" s="42" t="s">
        <v>57</v>
      </c>
      <c r="G3" s="80"/>
      <c r="H3" s="81"/>
      <c r="I3" s="81"/>
      <c r="K3" s="42" t="s">
        <v>57</v>
      </c>
      <c r="L3" s="80"/>
      <c r="M3" s="81"/>
      <c r="N3" s="82"/>
      <c r="P3" s="671" t="s">
        <v>662</v>
      </c>
      <c r="Q3" s="458" t="s">
        <v>663</v>
      </c>
      <c r="R3" s="459" t="s">
        <v>825</v>
      </c>
      <c r="S3" s="459" t="s">
        <v>826</v>
      </c>
      <c r="T3" s="457"/>
    </row>
    <row r="4" spans="1:20">
      <c r="A4" s="638" t="s">
        <v>342</v>
      </c>
      <c r="B4" s="639" t="s">
        <v>659</v>
      </c>
      <c r="C4" s="640" t="s">
        <v>229</v>
      </c>
      <c r="D4" s="646" t="s">
        <v>343</v>
      </c>
      <c r="F4" s="638" t="s">
        <v>342</v>
      </c>
      <c r="G4" s="639" t="s">
        <v>659</v>
      </c>
      <c r="H4" s="640" t="s">
        <v>229</v>
      </c>
      <c r="I4" s="640" t="s">
        <v>343</v>
      </c>
      <c r="K4" s="673" t="s">
        <v>342</v>
      </c>
      <c r="L4" s="674" t="s">
        <v>659</v>
      </c>
      <c r="M4" s="675" t="s">
        <v>229</v>
      </c>
      <c r="N4" s="672" t="s">
        <v>343</v>
      </c>
      <c r="P4" s="671"/>
      <c r="Q4" s="460" t="s">
        <v>664</v>
      </c>
      <c r="R4" s="458"/>
      <c r="S4" s="458"/>
      <c r="T4" s="457"/>
    </row>
    <row r="5" spans="1:20">
      <c r="A5" s="638"/>
      <c r="B5" s="639"/>
      <c r="C5" s="640"/>
      <c r="D5" s="646"/>
      <c r="F5" s="638"/>
      <c r="G5" s="639"/>
      <c r="H5" s="640"/>
      <c r="I5" s="640"/>
      <c r="K5" s="642"/>
      <c r="L5" s="639"/>
      <c r="M5" s="640"/>
      <c r="N5" s="646"/>
      <c r="P5" s="460" t="s">
        <v>665</v>
      </c>
      <c r="Q5" s="460">
        <v>39</v>
      </c>
      <c r="R5" s="458"/>
      <c r="S5" s="458"/>
      <c r="T5" s="457"/>
    </row>
    <row r="6" spans="1:20" ht="33">
      <c r="A6" s="454" t="s">
        <v>822</v>
      </c>
      <c r="B6" s="84">
        <f>SUM(B7:B112)</f>
        <v>941.55897199999993</v>
      </c>
      <c r="C6" s="84">
        <f>SUM(C7:C112)</f>
        <v>589.64731699999993</v>
      </c>
      <c r="D6" s="455">
        <f>SUM(D7:D112)</f>
        <v>560.91243299999985</v>
      </c>
      <c r="F6" s="119" t="s">
        <v>346</v>
      </c>
      <c r="G6" s="84">
        <f>SUM(G7:G112)</f>
        <v>5108105.4155555563</v>
      </c>
      <c r="H6" s="84">
        <f>SUM(H7:H112)</f>
        <v>3605766.7377777779</v>
      </c>
      <c r="I6" s="315">
        <f>SUM(I7:I112)</f>
        <v>2235832.2199999997</v>
      </c>
      <c r="K6" s="83" t="s">
        <v>475</v>
      </c>
      <c r="L6" s="84">
        <f>SUM(L7:L108)</f>
        <v>321354.685</v>
      </c>
      <c r="M6" s="84">
        <f>SUM(M7:M108)</f>
        <v>203875.17722222221</v>
      </c>
      <c r="N6" s="84">
        <f>SUM(N7:N108)</f>
        <v>-3088918.99</v>
      </c>
      <c r="P6" s="461" t="s">
        <v>827</v>
      </c>
      <c r="Q6" s="462">
        <f>SUM(Q7:Q104)</f>
        <v>2669.2692388458972</v>
      </c>
      <c r="R6" s="462">
        <f>SUM(R7:R104)</f>
        <v>818.58837918603547</v>
      </c>
      <c r="S6" s="462">
        <f>SUM(S7:S104)</f>
        <v>541.05314899999996</v>
      </c>
      <c r="T6" s="457"/>
    </row>
    <row r="7" spans="1:20" ht="16.5">
      <c r="A7" s="122" t="s">
        <v>347</v>
      </c>
      <c r="B7" s="456">
        <v>649.41</v>
      </c>
      <c r="C7" s="456">
        <v>418.44749999999999</v>
      </c>
      <c r="D7" s="456">
        <v>470.43791999999991</v>
      </c>
      <c r="F7" s="120" t="s">
        <v>347</v>
      </c>
      <c r="G7" s="52">
        <v>1694450.0000000005</v>
      </c>
      <c r="H7" s="52">
        <v>1160050</v>
      </c>
      <c r="I7" s="121">
        <v>934849.47</v>
      </c>
      <c r="K7" s="85" t="s">
        <v>347</v>
      </c>
      <c r="L7" s="52">
        <v>0</v>
      </c>
      <c r="M7" s="52">
        <v>0</v>
      </c>
      <c r="N7" s="86">
        <v>184062.48</v>
      </c>
      <c r="P7" s="463" t="s">
        <v>666</v>
      </c>
      <c r="Q7" s="458">
        <v>624.23411295511892</v>
      </c>
      <c r="R7" s="467">
        <v>262.73625101561129</v>
      </c>
      <c r="S7" s="464">
        <v>426.48</v>
      </c>
      <c r="T7" s="457"/>
    </row>
    <row r="8" spans="1:20" ht="16.5">
      <c r="A8" s="122" t="s">
        <v>348</v>
      </c>
      <c r="B8" s="456">
        <v>40.898000000000003</v>
      </c>
      <c r="C8" s="456">
        <v>26.117999999999999</v>
      </c>
      <c r="D8" s="456">
        <v>23.1769</v>
      </c>
      <c r="F8" s="120" t="s">
        <v>348</v>
      </c>
      <c r="G8" s="52">
        <v>621470.64</v>
      </c>
      <c r="H8" s="52">
        <v>394170.64</v>
      </c>
      <c r="I8" s="52">
        <v>335949.60000000003</v>
      </c>
      <c r="K8" s="85" t="s">
        <v>348</v>
      </c>
      <c r="L8" s="52">
        <v>0</v>
      </c>
      <c r="M8" s="52">
        <v>0</v>
      </c>
      <c r="N8" s="86">
        <v>2520</v>
      </c>
      <c r="P8" s="463" t="s">
        <v>667</v>
      </c>
      <c r="Q8" s="458">
        <v>69.882999999999996</v>
      </c>
      <c r="R8" s="467">
        <v>38.919499999999999</v>
      </c>
      <c r="S8" s="464">
        <v>19.652438</v>
      </c>
      <c r="T8" s="457"/>
    </row>
    <row r="9" spans="1:20" ht="16.5">
      <c r="A9" s="122" t="s">
        <v>349</v>
      </c>
      <c r="B9" s="456">
        <v>41.887799999999991</v>
      </c>
      <c r="C9" s="456">
        <v>24.4343</v>
      </c>
      <c r="D9" s="456">
        <v>7.8537570000000008</v>
      </c>
      <c r="F9" s="120" t="s">
        <v>349</v>
      </c>
      <c r="G9" s="52">
        <v>239422.15800000002</v>
      </c>
      <c r="H9" s="52">
        <v>159616.77200000003</v>
      </c>
      <c r="I9" s="52">
        <v>119498.15000000001</v>
      </c>
      <c r="K9" s="85" t="s">
        <v>349</v>
      </c>
      <c r="L9" s="52">
        <v>0</v>
      </c>
      <c r="M9" s="52">
        <v>0</v>
      </c>
      <c r="N9" s="86">
        <v>2211.1899999999996</v>
      </c>
      <c r="P9" s="463" t="s">
        <v>828</v>
      </c>
      <c r="Q9" s="458">
        <v>59.241365999999999</v>
      </c>
      <c r="R9" s="467">
        <v>34.921488000000004</v>
      </c>
      <c r="S9" s="464">
        <v>10.062086000000001</v>
      </c>
      <c r="T9" s="457"/>
    </row>
    <row r="10" spans="1:20" ht="16.5">
      <c r="A10" s="122" t="s">
        <v>350</v>
      </c>
      <c r="B10" s="456">
        <v>0</v>
      </c>
      <c r="C10" s="456">
        <v>0</v>
      </c>
      <c r="D10" s="456">
        <v>2.7</v>
      </c>
      <c r="F10" s="122" t="s">
        <v>350</v>
      </c>
      <c r="G10" s="123">
        <v>70000</v>
      </c>
      <c r="H10" s="123">
        <v>0</v>
      </c>
      <c r="I10" s="123">
        <v>6023.91</v>
      </c>
      <c r="K10" s="85" t="s">
        <v>350</v>
      </c>
      <c r="L10" s="52">
        <v>0</v>
      </c>
      <c r="M10" s="52">
        <v>0</v>
      </c>
      <c r="N10" s="86">
        <v>0</v>
      </c>
      <c r="P10" s="463" t="s">
        <v>668</v>
      </c>
      <c r="Q10" s="458">
        <v>2</v>
      </c>
      <c r="R10" s="467">
        <v>2</v>
      </c>
      <c r="S10" s="458">
        <v>2.0900090000000002</v>
      </c>
      <c r="T10" s="457"/>
    </row>
    <row r="11" spans="1:20" ht="16.5">
      <c r="A11" s="122" t="s">
        <v>351</v>
      </c>
      <c r="B11" s="456">
        <v>54.821999999999989</v>
      </c>
      <c r="C11" s="456">
        <v>30.387499999999999</v>
      </c>
      <c r="D11" s="456">
        <v>27.6233</v>
      </c>
      <c r="F11" s="120" t="s">
        <v>351</v>
      </c>
      <c r="G11" s="52">
        <v>70245.941999999995</v>
      </c>
      <c r="H11" s="52">
        <v>45713.628000000004</v>
      </c>
      <c r="I11" s="52">
        <v>42970</v>
      </c>
      <c r="K11" s="85" t="s">
        <v>351</v>
      </c>
      <c r="L11" s="52">
        <v>0</v>
      </c>
      <c r="M11" s="52">
        <v>0</v>
      </c>
      <c r="N11" s="86">
        <v>1667</v>
      </c>
      <c r="P11" s="463" t="s">
        <v>669</v>
      </c>
      <c r="Q11" s="458">
        <v>41.488759890778745</v>
      </c>
      <c r="R11" s="467">
        <v>22.724806837090902</v>
      </c>
      <c r="S11" s="464">
        <v>13.1045</v>
      </c>
      <c r="T11" s="457"/>
    </row>
    <row r="12" spans="1:20" ht="16.5">
      <c r="A12" s="122" t="s">
        <v>352</v>
      </c>
      <c r="B12" s="456">
        <v>0</v>
      </c>
      <c r="C12" s="456">
        <v>0</v>
      </c>
      <c r="D12" s="456"/>
      <c r="F12" s="120" t="s">
        <v>352</v>
      </c>
      <c r="G12" s="52">
        <v>0</v>
      </c>
      <c r="H12" s="52">
        <v>0</v>
      </c>
      <c r="I12" s="52">
        <v>0</v>
      </c>
      <c r="K12" s="85" t="s">
        <v>352</v>
      </c>
      <c r="L12" s="52">
        <v>0</v>
      </c>
      <c r="M12" s="52">
        <v>0</v>
      </c>
      <c r="N12" s="86">
        <v>0</v>
      </c>
      <c r="P12" s="463" t="s">
        <v>670</v>
      </c>
      <c r="Q12" s="458">
        <v>0</v>
      </c>
      <c r="R12" s="467">
        <v>0</v>
      </c>
      <c r="S12" s="458">
        <v>0</v>
      </c>
      <c r="T12" s="457"/>
    </row>
    <row r="13" spans="1:20" ht="16.5">
      <c r="A13" s="122" t="s">
        <v>353</v>
      </c>
      <c r="B13" s="456">
        <v>1</v>
      </c>
      <c r="C13" s="456">
        <v>0</v>
      </c>
      <c r="D13" s="456"/>
      <c r="F13" s="120" t="s">
        <v>353</v>
      </c>
      <c r="G13" s="52">
        <v>0</v>
      </c>
      <c r="H13" s="52">
        <v>0</v>
      </c>
      <c r="I13" s="52">
        <v>0</v>
      </c>
      <c r="K13" s="85" t="s">
        <v>353</v>
      </c>
      <c r="L13" s="52">
        <v>0</v>
      </c>
      <c r="M13" s="52">
        <v>0</v>
      </c>
      <c r="N13" s="86">
        <v>0</v>
      </c>
      <c r="P13" s="463" t="s">
        <v>671</v>
      </c>
      <c r="Q13" s="458">
        <v>3.9000000000000008</v>
      </c>
      <c r="R13" s="467">
        <v>2.6</v>
      </c>
      <c r="S13" s="458">
        <v>0</v>
      </c>
      <c r="T13" s="457"/>
    </row>
    <row r="14" spans="1:20" ht="16.5">
      <c r="A14" s="122" t="s">
        <v>354</v>
      </c>
      <c r="B14" s="456">
        <v>0</v>
      </c>
      <c r="C14" s="456">
        <v>0</v>
      </c>
      <c r="D14" s="456"/>
      <c r="F14" s="120" t="s">
        <v>354</v>
      </c>
      <c r="G14" s="52">
        <v>0</v>
      </c>
      <c r="H14" s="52">
        <v>0</v>
      </c>
      <c r="I14" s="52">
        <v>0</v>
      </c>
      <c r="K14" s="85" t="s">
        <v>354</v>
      </c>
      <c r="L14" s="52">
        <v>0</v>
      </c>
      <c r="M14" s="52">
        <v>0</v>
      </c>
      <c r="N14" s="86">
        <v>0</v>
      </c>
      <c r="P14" s="463" t="s">
        <v>672</v>
      </c>
      <c r="Q14" s="458">
        <v>0</v>
      </c>
      <c r="R14" s="467">
        <v>0</v>
      </c>
      <c r="S14" s="458">
        <v>0</v>
      </c>
      <c r="T14" s="457"/>
    </row>
    <row r="15" spans="1:20" ht="16.5">
      <c r="A15" s="122" t="s">
        <v>823</v>
      </c>
      <c r="B15" s="456">
        <v>18</v>
      </c>
      <c r="C15" s="456">
        <v>8</v>
      </c>
      <c r="D15" s="456"/>
      <c r="F15" s="120" t="s">
        <v>355</v>
      </c>
      <c r="G15" s="52">
        <v>20000</v>
      </c>
      <c r="H15" s="52">
        <v>20000</v>
      </c>
      <c r="I15" s="52">
        <v>0</v>
      </c>
      <c r="K15" s="85" t="s">
        <v>355</v>
      </c>
      <c r="L15" s="52">
        <v>0</v>
      </c>
      <c r="M15" s="52">
        <v>0</v>
      </c>
      <c r="N15" s="86">
        <v>0</v>
      </c>
      <c r="P15" s="463" t="s">
        <v>673</v>
      </c>
      <c r="Q15" s="458">
        <v>0</v>
      </c>
      <c r="R15" s="467">
        <v>0</v>
      </c>
      <c r="S15" s="458">
        <v>0</v>
      </c>
      <c r="T15" s="457"/>
    </row>
    <row r="16" spans="1:20" ht="16.5">
      <c r="A16" s="122" t="s">
        <v>356</v>
      </c>
      <c r="B16" s="456">
        <v>0</v>
      </c>
      <c r="C16" s="456">
        <v>0</v>
      </c>
      <c r="D16" s="456"/>
      <c r="F16" s="120" t="s">
        <v>356</v>
      </c>
      <c r="G16" s="52">
        <v>0</v>
      </c>
      <c r="H16" s="52">
        <v>0</v>
      </c>
      <c r="I16" s="52">
        <v>0</v>
      </c>
      <c r="K16" s="85" t="s">
        <v>356</v>
      </c>
      <c r="L16" s="52">
        <v>0</v>
      </c>
      <c r="M16" s="52">
        <v>0</v>
      </c>
      <c r="N16" s="86">
        <v>0</v>
      </c>
      <c r="P16" s="463" t="s">
        <v>674</v>
      </c>
      <c r="Q16" s="458">
        <v>0</v>
      </c>
      <c r="R16" s="467">
        <v>0</v>
      </c>
      <c r="S16" s="458">
        <v>0</v>
      </c>
      <c r="T16" s="457"/>
    </row>
    <row r="17" spans="1:20" ht="16.5">
      <c r="A17" s="120" t="s">
        <v>357</v>
      </c>
      <c r="B17" s="456">
        <v>0</v>
      </c>
      <c r="C17" s="456">
        <v>0</v>
      </c>
      <c r="D17" s="456"/>
      <c r="F17" s="120" t="s">
        <v>357</v>
      </c>
      <c r="G17" s="52">
        <v>0</v>
      </c>
      <c r="H17" s="52">
        <v>0</v>
      </c>
      <c r="I17" s="52">
        <v>0</v>
      </c>
      <c r="K17" s="85" t="s">
        <v>357</v>
      </c>
      <c r="L17" s="52">
        <v>0</v>
      </c>
      <c r="M17" s="52">
        <v>0</v>
      </c>
      <c r="N17" s="86">
        <v>0</v>
      </c>
      <c r="P17" s="463" t="s">
        <v>675</v>
      </c>
      <c r="Q17" s="458">
        <v>0</v>
      </c>
      <c r="R17" s="467">
        <v>0</v>
      </c>
      <c r="S17" s="458">
        <v>0</v>
      </c>
      <c r="T17" s="457"/>
    </row>
    <row r="18" spans="1:20" ht="16.5">
      <c r="A18" s="120" t="s">
        <v>358</v>
      </c>
      <c r="B18" s="456">
        <v>0</v>
      </c>
      <c r="C18" s="456">
        <v>0</v>
      </c>
      <c r="D18" s="456"/>
      <c r="F18" s="120" t="s">
        <v>358</v>
      </c>
      <c r="G18" s="52">
        <v>0</v>
      </c>
      <c r="H18" s="52">
        <v>0</v>
      </c>
      <c r="I18" s="52">
        <v>0</v>
      </c>
      <c r="K18" s="85" t="s">
        <v>358</v>
      </c>
      <c r="L18" s="52">
        <v>0</v>
      </c>
      <c r="M18" s="52">
        <v>0</v>
      </c>
      <c r="N18" s="86">
        <v>0</v>
      </c>
      <c r="P18" s="463" t="s">
        <v>676</v>
      </c>
      <c r="Q18" s="458">
        <v>0</v>
      </c>
      <c r="R18" s="467">
        <v>0</v>
      </c>
      <c r="S18" s="458">
        <v>0</v>
      </c>
      <c r="T18" s="457"/>
    </row>
    <row r="19" spans="1:20" ht="16.5">
      <c r="A19" s="120" t="s">
        <v>359</v>
      </c>
      <c r="B19" s="456">
        <v>0</v>
      </c>
      <c r="C19" s="456">
        <v>0</v>
      </c>
      <c r="D19" s="456"/>
      <c r="F19" s="120" t="s">
        <v>359</v>
      </c>
      <c r="G19" s="52">
        <v>0</v>
      </c>
      <c r="H19" s="52">
        <v>0</v>
      </c>
      <c r="I19" s="52">
        <v>2083.6999999999998</v>
      </c>
      <c r="K19" s="85" t="s">
        <v>359</v>
      </c>
      <c r="L19" s="52">
        <v>0</v>
      </c>
      <c r="M19" s="52">
        <v>0</v>
      </c>
      <c r="N19" s="86">
        <v>0</v>
      </c>
      <c r="P19" s="463" t="s">
        <v>677</v>
      </c>
      <c r="Q19" s="458">
        <v>0</v>
      </c>
      <c r="R19" s="467">
        <v>0</v>
      </c>
      <c r="S19" s="458">
        <v>0.97899999999999998</v>
      </c>
      <c r="T19" s="457"/>
    </row>
    <row r="20" spans="1:20" ht="16.5">
      <c r="A20" s="122" t="s">
        <v>360</v>
      </c>
      <c r="B20" s="456">
        <v>0</v>
      </c>
      <c r="C20" s="456">
        <v>0</v>
      </c>
      <c r="D20" s="456"/>
      <c r="F20" s="120" t="s">
        <v>360</v>
      </c>
      <c r="G20" s="52">
        <v>0</v>
      </c>
      <c r="H20" s="52">
        <v>0</v>
      </c>
      <c r="I20" s="52">
        <v>0</v>
      </c>
      <c r="K20" s="85" t="s">
        <v>360</v>
      </c>
      <c r="L20" s="52">
        <v>0</v>
      </c>
      <c r="M20" s="52">
        <v>0</v>
      </c>
      <c r="N20" s="86">
        <v>0</v>
      </c>
      <c r="P20" s="463" t="s">
        <v>678</v>
      </c>
      <c r="Q20" s="458">
        <v>0</v>
      </c>
      <c r="R20" s="467">
        <v>0</v>
      </c>
      <c r="S20" s="458">
        <v>0</v>
      </c>
      <c r="T20" s="457"/>
    </row>
    <row r="21" spans="1:20" ht="16.5">
      <c r="A21" s="120" t="s">
        <v>361</v>
      </c>
      <c r="B21" s="456">
        <v>8</v>
      </c>
      <c r="C21" s="456">
        <v>8</v>
      </c>
      <c r="D21" s="456"/>
      <c r="F21" s="120" t="s">
        <v>361</v>
      </c>
      <c r="G21" s="52">
        <v>20000</v>
      </c>
      <c r="H21" s="52">
        <v>20000</v>
      </c>
      <c r="I21" s="52">
        <v>0</v>
      </c>
      <c r="K21" s="85" t="s">
        <v>361</v>
      </c>
      <c r="L21" s="52">
        <v>0</v>
      </c>
      <c r="M21" s="52">
        <v>0</v>
      </c>
      <c r="N21" s="86">
        <v>0</v>
      </c>
      <c r="P21" s="463" t="s">
        <v>679</v>
      </c>
      <c r="Q21" s="458">
        <v>12</v>
      </c>
      <c r="R21" s="467">
        <v>8</v>
      </c>
      <c r="S21" s="464">
        <v>0.53800000000000003</v>
      </c>
      <c r="T21" s="457"/>
    </row>
    <row r="22" spans="1:20" ht="16.5">
      <c r="A22" s="120" t="s">
        <v>362</v>
      </c>
      <c r="B22" s="456">
        <v>0</v>
      </c>
      <c r="C22" s="456">
        <v>0</v>
      </c>
      <c r="D22" s="456"/>
      <c r="F22" s="120" t="s">
        <v>362</v>
      </c>
      <c r="G22" s="52">
        <v>0</v>
      </c>
      <c r="H22" s="52">
        <v>0</v>
      </c>
      <c r="I22" s="52">
        <v>0</v>
      </c>
      <c r="K22" s="85" t="s">
        <v>362</v>
      </c>
      <c r="L22" s="52">
        <v>0</v>
      </c>
      <c r="M22" s="52">
        <v>0</v>
      </c>
      <c r="N22" s="86">
        <v>0</v>
      </c>
      <c r="P22" s="463" t="s">
        <v>680</v>
      </c>
      <c r="Q22" s="458">
        <v>0</v>
      </c>
      <c r="R22" s="467">
        <v>0</v>
      </c>
      <c r="S22" s="458">
        <v>0</v>
      </c>
      <c r="T22" s="457"/>
    </row>
    <row r="23" spans="1:20" ht="16.5">
      <c r="A23" s="120" t="s">
        <v>363</v>
      </c>
      <c r="B23" s="456">
        <v>1.6800000000000006</v>
      </c>
      <c r="C23" s="456">
        <v>0.98000000000000009</v>
      </c>
      <c r="D23" s="456">
        <v>1.1982240000000002</v>
      </c>
      <c r="F23" s="120" t="s">
        <v>363</v>
      </c>
      <c r="G23" s="52">
        <v>69839.999999999985</v>
      </c>
      <c r="H23" s="52">
        <v>23280</v>
      </c>
      <c r="I23" s="52">
        <v>2907</v>
      </c>
      <c r="K23" s="85" t="s">
        <v>363</v>
      </c>
      <c r="L23" s="52">
        <v>0</v>
      </c>
      <c r="M23" s="52">
        <v>0</v>
      </c>
      <c r="N23" s="86">
        <v>700</v>
      </c>
      <c r="P23" s="463" t="s">
        <v>681</v>
      </c>
      <c r="Q23" s="458">
        <v>5.82</v>
      </c>
      <c r="R23" s="467">
        <v>4.2050000000000001</v>
      </c>
      <c r="S23" s="464">
        <v>0.59009</v>
      </c>
      <c r="T23" s="457"/>
    </row>
    <row r="24" spans="1:20" ht="16.5">
      <c r="A24" s="120" t="s">
        <v>364</v>
      </c>
      <c r="B24" s="456">
        <v>13.2996</v>
      </c>
      <c r="C24" s="456">
        <v>7.7580999999999998</v>
      </c>
      <c r="D24" s="456">
        <v>2.3364449999999999</v>
      </c>
      <c r="F24" s="120" t="s">
        <v>364</v>
      </c>
      <c r="G24" s="52">
        <v>30000</v>
      </c>
      <c r="H24" s="52">
        <v>10000</v>
      </c>
      <c r="I24" s="52">
        <v>95347.03</v>
      </c>
      <c r="K24" s="85" t="s">
        <v>364</v>
      </c>
      <c r="L24" s="52">
        <v>26121.994999999999</v>
      </c>
      <c r="M24" s="52">
        <v>26121.994999999999</v>
      </c>
      <c r="N24" s="86">
        <v>26976.14</v>
      </c>
      <c r="P24" s="463" t="s">
        <v>682</v>
      </c>
      <c r="Q24" s="458">
        <v>5.16</v>
      </c>
      <c r="R24" s="467">
        <v>3.4400000000000004</v>
      </c>
      <c r="S24" s="458">
        <v>2.6750560000000001</v>
      </c>
      <c r="T24" s="457"/>
    </row>
    <row r="25" spans="1:20" ht="16.5">
      <c r="A25" s="120" t="s">
        <v>365</v>
      </c>
      <c r="B25" s="456">
        <v>0</v>
      </c>
      <c r="C25" s="456">
        <v>0</v>
      </c>
      <c r="D25" s="456"/>
      <c r="F25" s="120" t="s">
        <v>365</v>
      </c>
      <c r="G25" s="52">
        <v>0</v>
      </c>
      <c r="H25" s="52">
        <v>0</v>
      </c>
      <c r="I25" s="52">
        <v>0</v>
      </c>
      <c r="K25" s="85" t="s">
        <v>365</v>
      </c>
      <c r="L25" s="52">
        <v>0</v>
      </c>
      <c r="M25" s="52">
        <v>0</v>
      </c>
      <c r="N25" s="86">
        <v>0</v>
      </c>
      <c r="P25" s="463" t="s">
        <v>683</v>
      </c>
      <c r="Q25" s="458">
        <v>0</v>
      </c>
      <c r="R25" s="467">
        <v>0</v>
      </c>
      <c r="S25" s="458">
        <v>0</v>
      </c>
      <c r="T25" s="457"/>
    </row>
    <row r="26" spans="1:20" ht="16.5">
      <c r="A26" s="120" t="s">
        <v>366</v>
      </c>
      <c r="B26" s="456">
        <v>15.264000000000001</v>
      </c>
      <c r="C26" s="456">
        <v>8.9039999999999999</v>
      </c>
      <c r="D26" s="456">
        <v>1.3081450000000001</v>
      </c>
      <c r="F26" s="120" t="s">
        <v>366</v>
      </c>
      <c r="G26" s="52">
        <v>0</v>
      </c>
      <c r="H26" s="52">
        <v>0</v>
      </c>
      <c r="I26" s="52">
        <v>873.97</v>
      </c>
      <c r="K26" s="85" t="s">
        <v>366</v>
      </c>
      <c r="L26" s="52">
        <v>0</v>
      </c>
      <c r="M26" s="52">
        <v>0</v>
      </c>
      <c r="N26" s="86">
        <v>0</v>
      </c>
      <c r="P26" s="463" t="s">
        <v>684</v>
      </c>
      <c r="Q26" s="458">
        <v>2.5920000000000005</v>
      </c>
      <c r="R26" s="467">
        <v>1.728</v>
      </c>
      <c r="S26" s="465">
        <v>1.1682860000000002</v>
      </c>
      <c r="T26" s="457"/>
    </row>
    <row r="27" spans="1:20" ht="16.5">
      <c r="A27" s="120" t="s">
        <v>367</v>
      </c>
      <c r="B27" s="456">
        <v>39.628</v>
      </c>
      <c r="C27" s="456">
        <v>21.424000000000003</v>
      </c>
      <c r="D27" s="456">
        <v>4.9733429999999998</v>
      </c>
      <c r="F27" s="120" t="s">
        <v>367</v>
      </c>
      <c r="G27" s="52">
        <v>0</v>
      </c>
      <c r="H27" s="52">
        <v>0</v>
      </c>
      <c r="I27" s="52">
        <v>9588.7000000000007</v>
      </c>
      <c r="K27" s="85" t="s">
        <v>367</v>
      </c>
      <c r="L27" s="52">
        <v>0</v>
      </c>
      <c r="M27" s="52">
        <v>0</v>
      </c>
      <c r="N27" s="86">
        <v>0</v>
      </c>
      <c r="P27" s="463" t="s">
        <v>685</v>
      </c>
      <c r="Q27" s="458">
        <v>61.999999999999993</v>
      </c>
      <c r="R27" s="467">
        <v>41.333333333333336</v>
      </c>
      <c r="S27" s="464">
        <v>8.0000549999999997</v>
      </c>
      <c r="T27" s="457"/>
    </row>
    <row r="28" spans="1:20" ht="16.5">
      <c r="A28" s="120" t="s">
        <v>368</v>
      </c>
      <c r="B28" s="456">
        <v>0</v>
      </c>
      <c r="C28" s="456">
        <v>0</v>
      </c>
      <c r="D28" s="456"/>
      <c r="F28" s="120" t="s">
        <v>368</v>
      </c>
      <c r="G28" s="52">
        <v>0</v>
      </c>
      <c r="H28" s="52">
        <v>0</v>
      </c>
      <c r="I28" s="52">
        <v>0</v>
      </c>
      <c r="K28" s="85" t="s">
        <v>368</v>
      </c>
      <c r="L28" s="52">
        <v>0</v>
      </c>
      <c r="M28" s="52">
        <v>0</v>
      </c>
      <c r="N28" s="86">
        <v>0</v>
      </c>
      <c r="P28" s="463" t="s">
        <v>686</v>
      </c>
      <c r="Q28" s="458">
        <v>0</v>
      </c>
      <c r="R28" s="467">
        <v>0</v>
      </c>
      <c r="S28" s="458">
        <v>0</v>
      </c>
      <c r="T28" s="457"/>
    </row>
    <row r="29" spans="1:20" ht="16.5">
      <c r="A29" s="120" t="s">
        <v>369</v>
      </c>
      <c r="B29" s="456">
        <v>2.8</v>
      </c>
      <c r="C29" s="456">
        <v>2.8</v>
      </c>
      <c r="D29" s="456"/>
      <c r="F29" s="120" t="s">
        <v>369</v>
      </c>
      <c r="G29" s="52">
        <v>0</v>
      </c>
      <c r="H29" s="52">
        <v>0</v>
      </c>
      <c r="I29" s="52">
        <v>0</v>
      </c>
      <c r="K29" s="85" t="s">
        <v>369</v>
      </c>
      <c r="L29" s="52">
        <v>0</v>
      </c>
      <c r="M29" s="52">
        <v>0</v>
      </c>
      <c r="N29" s="86">
        <v>0</v>
      </c>
      <c r="P29" s="463" t="s">
        <v>687</v>
      </c>
      <c r="Q29" s="458">
        <v>0</v>
      </c>
      <c r="R29" s="467">
        <v>0</v>
      </c>
      <c r="S29" s="458">
        <v>0</v>
      </c>
      <c r="T29" s="457"/>
    </row>
    <row r="30" spans="1:20" ht="16.5">
      <c r="A30" s="120" t="s">
        <v>370</v>
      </c>
      <c r="B30" s="456">
        <v>31.679999999999996</v>
      </c>
      <c r="C30" s="456">
        <v>17.45</v>
      </c>
      <c r="D30" s="456">
        <v>2.3262999999999998</v>
      </c>
      <c r="F30" s="120" t="s">
        <v>370</v>
      </c>
      <c r="G30" s="52">
        <v>603971.99999999988</v>
      </c>
      <c r="H30" s="52">
        <v>402648</v>
      </c>
      <c r="I30" s="52">
        <v>45410.2</v>
      </c>
      <c r="K30" s="85" t="s">
        <v>370</v>
      </c>
      <c r="L30" s="52">
        <v>0</v>
      </c>
      <c r="M30" s="52">
        <v>0</v>
      </c>
      <c r="N30" s="86">
        <v>0</v>
      </c>
      <c r="P30" s="463" t="s">
        <v>688</v>
      </c>
      <c r="Q30" s="458">
        <v>30</v>
      </c>
      <c r="R30" s="467">
        <v>20</v>
      </c>
      <c r="S30" s="465">
        <v>8.2704000000000004</v>
      </c>
      <c r="T30" s="457"/>
    </row>
    <row r="31" spans="1:20" ht="16.5">
      <c r="A31" s="120" t="s">
        <v>371</v>
      </c>
      <c r="B31" s="456">
        <v>3.5999999999999992</v>
      </c>
      <c r="C31" s="456">
        <v>2.1</v>
      </c>
      <c r="D31" s="456"/>
      <c r="F31" s="120" t="s">
        <v>371</v>
      </c>
      <c r="G31" s="52">
        <v>0</v>
      </c>
      <c r="H31" s="52">
        <v>0</v>
      </c>
      <c r="I31" s="52">
        <v>1523</v>
      </c>
      <c r="K31" s="85" t="s">
        <v>371</v>
      </c>
      <c r="L31" s="52">
        <v>0</v>
      </c>
      <c r="M31" s="52">
        <v>0</v>
      </c>
      <c r="N31" s="86">
        <v>0</v>
      </c>
      <c r="P31" s="463" t="s">
        <v>689</v>
      </c>
      <c r="Q31" s="458">
        <v>2.4</v>
      </c>
      <c r="R31" s="467">
        <v>1.5999999999999999</v>
      </c>
      <c r="S31" s="458">
        <v>0</v>
      </c>
      <c r="T31" s="457"/>
    </row>
    <row r="32" spans="1:20" ht="16.5">
      <c r="A32" s="120" t="s">
        <v>372</v>
      </c>
      <c r="B32" s="456">
        <v>0</v>
      </c>
      <c r="C32" s="456">
        <v>0</v>
      </c>
      <c r="D32" s="456"/>
      <c r="F32" s="120" t="s">
        <v>372</v>
      </c>
      <c r="G32" s="52">
        <v>0</v>
      </c>
      <c r="H32" s="52">
        <v>0</v>
      </c>
      <c r="I32" s="52">
        <v>0</v>
      </c>
      <c r="K32" s="85" t="s">
        <v>372</v>
      </c>
      <c r="L32" s="52">
        <v>0</v>
      </c>
      <c r="M32" s="52">
        <v>0</v>
      </c>
      <c r="N32" s="86">
        <v>0</v>
      </c>
      <c r="P32" s="463" t="s">
        <v>690</v>
      </c>
      <c r="Q32" s="458">
        <v>0</v>
      </c>
      <c r="R32" s="467">
        <v>0</v>
      </c>
      <c r="S32" s="458">
        <v>0</v>
      </c>
      <c r="T32" s="457"/>
    </row>
    <row r="33" spans="1:20" ht="16.5">
      <c r="A33" s="120" t="s">
        <v>373</v>
      </c>
      <c r="B33" s="456">
        <v>0.66959999999999997</v>
      </c>
      <c r="C33" s="456">
        <v>0.39060000000000006</v>
      </c>
      <c r="D33" s="456"/>
      <c r="F33" s="120" t="s">
        <v>373</v>
      </c>
      <c r="G33" s="52">
        <v>0</v>
      </c>
      <c r="H33" s="52">
        <v>0</v>
      </c>
      <c r="I33" s="52">
        <v>850</v>
      </c>
      <c r="K33" s="85" t="s">
        <v>373</v>
      </c>
      <c r="L33" s="52">
        <v>0</v>
      </c>
      <c r="M33" s="52">
        <v>0</v>
      </c>
      <c r="N33" s="86">
        <v>0</v>
      </c>
      <c r="P33" s="463" t="s">
        <v>691</v>
      </c>
      <c r="Q33" s="458">
        <v>0</v>
      </c>
      <c r="R33" s="467">
        <v>0</v>
      </c>
      <c r="S33" s="458">
        <v>0</v>
      </c>
      <c r="T33" s="457"/>
    </row>
    <row r="34" spans="1:20" ht="16.5">
      <c r="A34" s="122" t="s">
        <v>374</v>
      </c>
      <c r="B34" s="456">
        <v>3</v>
      </c>
      <c r="C34" s="456">
        <v>1.75</v>
      </c>
      <c r="D34" s="456">
        <v>0.49</v>
      </c>
      <c r="F34" s="120" t="s">
        <v>374</v>
      </c>
      <c r="G34" s="52">
        <v>0</v>
      </c>
      <c r="H34" s="52">
        <v>0</v>
      </c>
      <c r="I34" s="52">
        <v>1500</v>
      </c>
      <c r="K34" s="85" t="s">
        <v>374</v>
      </c>
      <c r="L34" s="52">
        <v>0</v>
      </c>
      <c r="M34" s="52">
        <v>0</v>
      </c>
      <c r="N34" s="86">
        <v>0</v>
      </c>
      <c r="P34" s="463" t="s">
        <v>692</v>
      </c>
      <c r="Q34" s="458">
        <v>0</v>
      </c>
      <c r="R34" s="467">
        <v>0</v>
      </c>
      <c r="S34" s="458">
        <v>0</v>
      </c>
      <c r="T34" s="457"/>
    </row>
    <row r="35" spans="1:20" ht="16.5">
      <c r="A35" s="122" t="s">
        <v>375</v>
      </c>
      <c r="B35" s="456">
        <v>0</v>
      </c>
      <c r="C35" s="456">
        <v>0</v>
      </c>
      <c r="D35" s="456"/>
      <c r="F35" s="120" t="s">
        <v>375</v>
      </c>
      <c r="G35" s="52">
        <v>0</v>
      </c>
      <c r="H35" s="52">
        <v>0</v>
      </c>
      <c r="I35" s="52">
        <v>0</v>
      </c>
      <c r="K35" s="85" t="s">
        <v>375</v>
      </c>
      <c r="L35" s="52">
        <v>14041.439999999997</v>
      </c>
      <c r="M35" s="52">
        <v>9360.9599999999991</v>
      </c>
      <c r="N35" s="86">
        <v>9360.9599999999991</v>
      </c>
      <c r="P35" s="463" t="s">
        <v>693</v>
      </c>
      <c r="Q35" s="458">
        <v>0</v>
      </c>
      <c r="R35" s="467">
        <v>0</v>
      </c>
      <c r="S35" s="458">
        <v>0</v>
      </c>
      <c r="T35" s="457"/>
    </row>
    <row r="36" spans="1:20" ht="16.5">
      <c r="A36" s="122" t="s">
        <v>376</v>
      </c>
      <c r="B36" s="456">
        <v>0</v>
      </c>
      <c r="C36" s="456">
        <v>0</v>
      </c>
      <c r="D36" s="456"/>
      <c r="F36" s="120" t="s">
        <v>376</v>
      </c>
      <c r="G36" s="52">
        <v>0</v>
      </c>
      <c r="H36" s="52">
        <v>0</v>
      </c>
      <c r="I36" s="52">
        <v>0</v>
      </c>
      <c r="K36" s="85" t="s">
        <v>376</v>
      </c>
      <c r="L36" s="52">
        <v>0</v>
      </c>
      <c r="M36" s="52">
        <v>0</v>
      </c>
      <c r="N36" s="86">
        <v>0</v>
      </c>
      <c r="P36" s="463" t="s">
        <v>694</v>
      </c>
      <c r="Q36" s="458">
        <v>0</v>
      </c>
      <c r="R36" s="467">
        <v>0</v>
      </c>
      <c r="S36" s="458">
        <v>0</v>
      </c>
      <c r="T36" s="457"/>
    </row>
    <row r="37" spans="1:20" ht="16.5">
      <c r="A37" s="120" t="s">
        <v>377</v>
      </c>
      <c r="B37" s="456">
        <v>0</v>
      </c>
      <c r="C37" s="456">
        <v>0</v>
      </c>
      <c r="D37" s="456"/>
      <c r="F37" s="120" t="s">
        <v>377</v>
      </c>
      <c r="G37" s="52">
        <v>0</v>
      </c>
      <c r="H37" s="52">
        <v>0</v>
      </c>
      <c r="I37" s="52">
        <v>0</v>
      </c>
      <c r="K37" s="85" t="s">
        <v>377</v>
      </c>
      <c r="L37" s="52">
        <v>0</v>
      </c>
      <c r="M37" s="52">
        <v>0</v>
      </c>
      <c r="N37" s="86">
        <v>0</v>
      </c>
      <c r="P37" s="463" t="s">
        <v>695</v>
      </c>
      <c r="Q37" s="458">
        <v>0</v>
      </c>
      <c r="R37" s="467">
        <v>0</v>
      </c>
      <c r="S37" s="458">
        <v>0</v>
      </c>
      <c r="T37" s="457"/>
    </row>
    <row r="38" spans="1:20" ht="16.5">
      <c r="A38" s="122" t="s">
        <v>378</v>
      </c>
      <c r="B38" s="456">
        <v>0</v>
      </c>
      <c r="C38" s="456">
        <v>0</v>
      </c>
      <c r="D38" s="456"/>
      <c r="F38" s="120" t="s">
        <v>378</v>
      </c>
      <c r="G38" s="52">
        <v>0</v>
      </c>
      <c r="H38" s="52">
        <v>0</v>
      </c>
      <c r="I38" s="52">
        <v>0</v>
      </c>
      <c r="K38" s="85" t="s">
        <v>378</v>
      </c>
      <c r="L38" s="52">
        <v>0</v>
      </c>
      <c r="M38" s="52">
        <v>0</v>
      </c>
      <c r="N38" s="86">
        <v>0</v>
      </c>
      <c r="P38" s="463" t="s">
        <v>696</v>
      </c>
      <c r="Q38" s="458">
        <v>0</v>
      </c>
      <c r="R38" s="467">
        <v>0</v>
      </c>
      <c r="S38" s="458">
        <v>0</v>
      </c>
      <c r="T38" s="457"/>
    </row>
    <row r="39" spans="1:20" ht="16.5">
      <c r="A39" s="120" t="s">
        <v>379</v>
      </c>
      <c r="B39" s="456">
        <v>0</v>
      </c>
      <c r="C39" s="456">
        <v>0</v>
      </c>
      <c r="D39" s="456"/>
      <c r="F39" s="120" t="s">
        <v>379</v>
      </c>
      <c r="G39" s="52">
        <v>0</v>
      </c>
      <c r="H39" s="52">
        <v>0</v>
      </c>
      <c r="I39" s="52">
        <v>0</v>
      </c>
      <c r="K39" s="85" t="s">
        <v>379</v>
      </c>
      <c r="L39" s="52">
        <v>0</v>
      </c>
      <c r="M39" s="52">
        <v>0</v>
      </c>
      <c r="N39" s="86">
        <v>0</v>
      </c>
      <c r="P39" s="463" t="s">
        <v>829</v>
      </c>
      <c r="Q39" s="458">
        <v>0</v>
      </c>
      <c r="R39" s="467">
        <v>0</v>
      </c>
      <c r="S39" s="458">
        <v>0</v>
      </c>
      <c r="T39" s="457"/>
    </row>
    <row r="40" spans="1:20" ht="16.5">
      <c r="A40" s="120" t="s">
        <v>380</v>
      </c>
      <c r="B40" s="456">
        <v>0</v>
      </c>
      <c r="C40" s="456">
        <v>0</v>
      </c>
      <c r="D40" s="456"/>
      <c r="F40" s="120" t="s">
        <v>380</v>
      </c>
      <c r="G40" s="52">
        <v>300000</v>
      </c>
      <c r="H40" s="52">
        <v>300000</v>
      </c>
      <c r="I40" s="52">
        <v>0</v>
      </c>
      <c r="K40" s="85" t="s">
        <v>380</v>
      </c>
      <c r="L40" s="52">
        <v>0</v>
      </c>
      <c r="M40" s="52">
        <v>0</v>
      </c>
      <c r="N40" s="86">
        <v>0</v>
      </c>
      <c r="P40" s="463" t="s">
        <v>830</v>
      </c>
      <c r="Q40" s="458">
        <v>0</v>
      </c>
      <c r="R40" s="467">
        <v>0</v>
      </c>
      <c r="S40" s="458">
        <v>0</v>
      </c>
      <c r="T40" s="457"/>
    </row>
    <row r="41" spans="1:20" ht="16.5">
      <c r="A41" s="122" t="s">
        <v>381</v>
      </c>
      <c r="B41" s="456">
        <v>0</v>
      </c>
      <c r="C41" s="456">
        <v>0</v>
      </c>
      <c r="D41" s="456"/>
      <c r="F41" s="120" t="s">
        <v>381</v>
      </c>
      <c r="G41" s="52">
        <v>0</v>
      </c>
      <c r="H41" s="52">
        <v>0</v>
      </c>
      <c r="I41" s="52">
        <v>0</v>
      </c>
      <c r="K41" s="85" t="s">
        <v>381</v>
      </c>
      <c r="L41" s="52">
        <v>0</v>
      </c>
      <c r="M41" s="52">
        <v>0</v>
      </c>
      <c r="N41" s="86">
        <v>0</v>
      </c>
      <c r="P41" s="463" t="s">
        <v>697</v>
      </c>
      <c r="Q41" s="458">
        <v>0</v>
      </c>
      <c r="R41" s="467">
        <v>0</v>
      </c>
      <c r="S41" s="458">
        <v>0</v>
      </c>
      <c r="T41" s="457"/>
    </row>
    <row r="42" spans="1:20" ht="16.5">
      <c r="A42" s="120" t="s">
        <v>382</v>
      </c>
      <c r="B42" s="456">
        <v>9.6</v>
      </c>
      <c r="C42" s="456">
        <v>5.6</v>
      </c>
      <c r="D42" s="456">
        <v>1.07</v>
      </c>
      <c r="F42" s="120" t="s">
        <v>382</v>
      </c>
      <c r="G42" s="52">
        <v>0</v>
      </c>
      <c r="H42" s="52">
        <v>0</v>
      </c>
      <c r="I42" s="52">
        <v>23100.55</v>
      </c>
      <c r="K42" s="85" t="s">
        <v>382</v>
      </c>
      <c r="L42" s="52">
        <v>0</v>
      </c>
      <c r="M42" s="52">
        <v>0</v>
      </c>
      <c r="N42" s="86">
        <v>150</v>
      </c>
      <c r="P42" s="463" t="s">
        <v>698</v>
      </c>
      <c r="Q42" s="458">
        <v>10.32</v>
      </c>
      <c r="R42" s="467">
        <v>6.8800000000000008</v>
      </c>
      <c r="S42" s="465">
        <v>0.80657500000000004</v>
      </c>
      <c r="T42" s="457"/>
    </row>
    <row r="43" spans="1:20" ht="16.5">
      <c r="A43" s="120" t="s">
        <v>383</v>
      </c>
      <c r="B43" s="456">
        <v>0</v>
      </c>
      <c r="C43" s="456">
        <v>0</v>
      </c>
      <c r="D43" s="456">
        <v>12.6427</v>
      </c>
      <c r="F43" s="120" t="s">
        <v>383</v>
      </c>
      <c r="G43" s="52">
        <v>164000.39999999997</v>
      </c>
      <c r="H43" s="52">
        <v>109333.6</v>
      </c>
      <c r="I43" s="52">
        <v>861.11</v>
      </c>
      <c r="K43" s="85" t="s">
        <v>383</v>
      </c>
      <c r="L43" s="52">
        <v>0</v>
      </c>
      <c r="M43" s="52">
        <v>0</v>
      </c>
      <c r="N43" s="86">
        <v>0</v>
      </c>
      <c r="P43" s="463" t="s">
        <v>699</v>
      </c>
      <c r="Q43" s="458">
        <v>0</v>
      </c>
      <c r="R43" s="467">
        <v>0</v>
      </c>
      <c r="S43" s="458">
        <v>0.121598</v>
      </c>
      <c r="T43" s="457"/>
    </row>
    <row r="44" spans="1:20" ht="16.5">
      <c r="A44" s="120" t="s">
        <v>384</v>
      </c>
      <c r="B44" s="456">
        <v>0</v>
      </c>
      <c r="C44" s="456">
        <v>0</v>
      </c>
      <c r="D44" s="456"/>
      <c r="F44" s="120" t="s">
        <v>384</v>
      </c>
      <c r="G44" s="52">
        <v>300000</v>
      </c>
      <c r="H44" s="52">
        <v>300000</v>
      </c>
      <c r="I44" s="52">
        <v>115500</v>
      </c>
      <c r="K44" s="85" t="s">
        <v>384</v>
      </c>
      <c r="L44" s="52">
        <v>0</v>
      </c>
      <c r="M44" s="52">
        <v>0</v>
      </c>
      <c r="N44" s="86">
        <v>0</v>
      </c>
      <c r="P44" s="463" t="s">
        <v>700</v>
      </c>
      <c r="Q44" s="458">
        <v>0</v>
      </c>
      <c r="R44" s="467">
        <v>0</v>
      </c>
      <c r="S44" s="458">
        <v>0</v>
      </c>
      <c r="T44" s="457"/>
    </row>
    <row r="45" spans="1:20" ht="16.5">
      <c r="A45" s="120" t="s">
        <v>385</v>
      </c>
      <c r="B45" s="456">
        <v>0</v>
      </c>
      <c r="C45" s="456">
        <v>0</v>
      </c>
      <c r="D45" s="456"/>
      <c r="F45" s="120" t="s">
        <v>385</v>
      </c>
      <c r="G45" s="52">
        <v>0</v>
      </c>
      <c r="H45" s="52">
        <v>0</v>
      </c>
      <c r="I45" s="52">
        <v>0</v>
      </c>
      <c r="K45" s="85" t="s">
        <v>385</v>
      </c>
      <c r="L45" s="52">
        <v>0</v>
      </c>
      <c r="M45" s="52">
        <v>0</v>
      </c>
      <c r="N45" s="86">
        <v>0</v>
      </c>
      <c r="P45" s="463" t="s">
        <v>701</v>
      </c>
      <c r="Q45" s="458">
        <v>0</v>
      </c>
      <c r="R45" s="467">
        <v>0</v>
      </c>
      <c r="S45" s="458">
        <v>0</v>
      </c>
      <c r="T45" s="457"/>
    </row>
    <row r="46" spans="1:20" ht="16.5">
      <c r="A46" s="120" t="s">
        <v>386</v>
      </c>
      <c r="B46" s="456">
        <v>0</v>
      </c>
      <c r="C46" s="456">
        <v>0</v>
      </c>
      <c r="D46" s="456"/>
      <c r="F46" s="120" t="s">
        <v>386</v>
      </c>
      <c r="G46" s="52">
        <v>70000</v>
      </c>
      <c r="H46" s="52">
        <v>70000</v>
      </c>
      <c r="I46" s="52">
        <v>50000</v>
      </c>
      <c r="K46" s="85" t="s">
        <v>386</v>
      </c>
      <c r="L46" s="52">
        <v>0</v>
      </c>
      <c r="M46" s="52">
        <v>0</v>
      </c>
      <c r="N46" s="86">
        <v>0</v>
      </c>
      <c r="P46" s="463" t="s">
        <v>702</v>
      </c>
      <c r="Q46" s="458">
        <v>0</v>
      </c>
      <c r="R46" s="467">
        <v>0</v>
      </c>
      <c r="S46" s="458">
        <v>0</v>
      </c>
      <c r="T46" s="457"/>
    </row>
    <row r="47" spans="1:20" ht="16.5">
      <c r="A47" s="120" t="s">
        <v>387</v>
      </c>
      <c r="B47" s="456">
        <v>0</v>
      </c>
      <c r="C47" s="456">
        <v>0</v>
      </c>
      <c r="D47" s="456"/>
      <c r="F47" s="120" t="s">
        <v>387</v>
      </c>
      <c r="G47" s="52">
        <v>100000</v>
      </c>
      <c r="H47" s="52">
        <v>100000</v>
      </c>
      <c r="I47" s="52">
        <v>0</v>
      </c>
      <c r="K47" s="85" t="s">
        <v>387</v>
      </c>
      <c r="L47" s="52">
        <v>0</v>
      </c>
      <c r="M47" s="52">
        <v>0</v>
      </c>
      <c r="N47" s="86">
        <v>0</v>
      </c>
      <c r="P47" s="463" t="s">
        <v>703</v>
      </c>
      <c r="Q47" s="458">
        <v>0</v>
      </c>
      <c r="R47" s="467">
        <v>0</v>
      </c>
      <c r="S47" s="458">
        <v>0</v>
      </c>
      <c r="T47" s="457"/>
    </row>
    <row r="48" spans="1:20" ht="16.5">
      <c r="A48" s="120" t="s">
        <v>388</v>
      </c>
      <c r="B48" s="456">
        <v>0</v>
      </c>
      <c r="C48" s="456">
        <v>0</v>
      </c>
      <c r="D48" s="456"/>
      <c r="F48" s="120" t="s">
        <v>388</v>
      </c>
      <c r="G48" s="52">
        <v>0</v>
      </c>
      <c r="H48" s="52">
        <v>0</v>
      </c>
      <c r="I48" s="52">
        <v>0</v>
      </c>
      <c r="K48" s="85" t="s">
        <v>388</v>
      </c>
      <c r="L48" s="52">
        <v>0</v>
      </c>
      <c r="M48" s="52">
        <v>0</v>
      </c>
      <c r="N48" s="86">
        <v>0</v>
      </c>
      <c r="P48" s="463" t="s">
        <v>704</v>
      </c>
      <c r="Q48" s="458">
        <v>50</v>
      </c>
      <c r="R48" s="467">
        <v>10</v>
      </c>
      <c r="S48" s="458">
        <v>0</v>
      </c>
      <c r="T48" s="457"/>
    </row>
    <row r="49" spans="1:20" ht="16.5">
      <c r="A49" s="120" t="s">
        <v>389</v>
      </c>
      <c r="B49" s="456">
        <v>0</v>
      </c>
      <c r="C49" s="456">
        <v>0</v>
      </c>
      <c r="D49" s="456"/>
      <c r="F49" s="120" t="s">
        <v>389</v>
      </c>
      <c r="G49" s="52">
        <v>0</v>
      </c>
      <c r="H49" s="52">
        <v>0</v>
      </c>
      <c r="I49" s="52">
        <v>0</v>
      </c>
      <c r="K49" s="85" t="s">
        <v>389</v>
      </c>
      <c r="L49" s="52">
        <v>0</v>
      </c>
      <c r="M49" s="52">
        <v>0</v>
      </c>
      <c r="N49" s="86">
        <v>0</v>
      </c>
      <c r="P49" s="463" t="s">
        <v>705</v>
      </c>
      <c r="Q49" s="458">
        <v>0</v>
      </c>
      <c r="R49" s="467">
        <v>0</v>
      </c>
      <c r="S49" s="458">
        <v>0</v>
      </c>
      <c r="T49" s="457"/>
    </row>
    <row r="50" spans="1:20" ht="16.5">
      <c r="A50" s="120" t="s">
        <v>390</v>
      </c>
      <c r="B50" s="456">
        <v>0</v>
      </c>
      <c r="C50" s="456">
        <v>0</v>
      </c>
      <c r="D50" s="456"/>
      <c r="F50" s="120" t="s">
        <v>390</v>
      </c>
      <c r="G50" s="52">
        <v>0</v>
      </c>
      <c r="H50" s="52">
        <v>0</v>
      </c>
      <c r="I50" s="52">
        <v>20050</v>
      </c>
      <c r="K50" s="85" t="s">
        <v>390</v>
      </c>
      <c r="L50" s="52">
        <v>0</v>
      </c>
      <c r="M50" s="52">
        <v>0</v>
      </c>
      <c r="N50" s="86">
        <v>0</v>
      </c>
      <c r="P50" s="463" t="s">
        <v>706</v>
      </c>
      <c r="Q50" s="458">
        <v>0</v>
      </c>
      <c r="R50" s="467">
        <v>0</v>
      </c>
      <c r="S50" s="458">
        <v>0</v>
      </c>
      <c r="T50" s="457"/>
    </row>
    <row r="51" spans="1:20" ht="16.5">
      <c r="A51" s="120" t="s">
        <v>391</v>
      </c>
      <c r="B51" s="456">
        <v>0</v>
      </c>
      <c r="C51" s="456">
        <v>0</v>
      </c>
      <c r="D51" s="456"/>
      <c r="F51" s="120" t="s">
        <v>391</v>
      </c>
      <c r="G51" s="52">
        <v>0</v>
      </c>
      <c r="H51" s="52">
        <v>0</v>
      </c>
      <c r="I51" s="52">
        <v>0</v>
      </c>
      <c r="K51" s="85" t="s">
        <v>391</v>
      </c>
      <c r="L51" s="52">
        <v>0</v>
      </c>
      <c r="M51" s="52">
        <v>0</v>
      </c>
      <c r="N51" s="86">
        <v>0</v>
      </c>
      <c r="P51" s="463" t="s">
        <v>707</v>
      </c>
      <c r="Q51" s="458">
        <v>0</v>
      </c>
      <c r="R51" s="467">
        <v>0</v>
      </c>
      <c r="S51" s="458">
        <v>0</v>
      </c>
      <c r="T51" s="457"/>
    </row>
    <row r="52" spans="1:20" ht="16.5">
      <c r="A52" s="120" t="s">
        <v>392</v>
      </c>
      <c r="B52" s="456">
        <v>0</v>
      </c>
      <c r="C52" s="456">
        <v>0</v>
      </c>
      <c r="D52" s="456"/>
      <c r="F52" s="120" t="s">
        <v>392</v>
      </c>
      <c r="G52" s="52">
        <v>0</v>
      </c>
      <c r="H52" s="52">
        <v>0</v>
      </c>
      <c r="I52" s="52">
        <v>0</v>
      </c>
      <c r="K52" s="85" t="s">
        <v>392</v>
      </c>
      <c r="L52" s="52">
        <v>0</v>
      </c>
      <c r="M52" s="52">
        <v>0</v>
      </c>
      <c r="N52" s="86">
        <v>0</v>
      </c>
      <c r="P52" s="463" t="s">
        <v>831</v>
      </c>
      <c r="Q52" s="458">
        <v>0</v>
      </c>
      <c r="R52" s="467">
        <v>0</v>
      </c>
      <c r="S52" s="458">
        <v>0</v>
      </c>
      <c r="T52" s="457"/>
    </row>
    <row r="53" spans="1:20" ht="16.5">
      <c r="A53" s="120" t="s">
        <v>393</v>
      </c>
      <c r="B53" s="456">
        <v>0</v>
      </c>
      <c r="C53" s="456">
        <v>0</v>
      </c>
      <c r="D53" s="456"/>
      <c r="F53" s="120" t="s">
        <v>393</v>
      </c>
      <c r="G53" s="52">
        <v>0</v>
      </c>
      <c r="H53" s="52">
        <v>0</v>
      </c>
      <c r="I53" s="52">
        <v>0</v>
      </c>
      <c r="K53" s="85" t="s">
        <v>393</v>
      </c>
      <c r="L53" s="52">
        <v>0</v>
      </c>
      <c r="M53" s="52">
        <v>0</v>
      </c>
      <c r="N53" s="86">
        <v>0</v>
      </c>
      <c r="P53" s="463" t="s">
        <v>832</v>
      </c>
      <c r="Q53" s="458">
        <v>1.6800000000000006</v>
      </c>
      <c r="R53" s="467">
        <v>1.1200000000000001</v>
      </c>
      <c r="S53" s="458">
        <v>0</v>
      </c>
      <c r="T53" s="457"/>
    </row>
    <row r="54" spans="1:20" ht="16.5">
      <c r="A54" s="120" t="s">
        <v>394</v>
      </c>
      <c r="B54" s="456">
        <v>0</v>
      </c>
      <c r="C54" s="456">
        <v>0</v>
      </c>
      <c r="D54" s="456"/>
      <c r="F54" s="120" t="s">
        <v>394</v>
      </c>
      <c r="G54" s="52">
        <v>0</v>
      </c>
      <c r="H54" s="52">
        <v>0</v>
      </c>
      <c r="I54" s="52">
        <v>0</v>
      </c>
      <c r="K54" s="85" t="s">
        <v>394</v>
      </c>
      <c r="L54" s="52">
        <v>0</v>
      </c>
      <c r="M54" s="52">
        <v>0</v>
      </c>
      <c r="N54" s="86">
        <v>0</v>
      </c>
      <c r="P54" s="463" t="s">
        <v>708</v>
      </c>
      <c r="Q54" s="458">
        <v>0</v>
      </c>
      <c r="R54" s="467">
        <v>0</v>
      </c>
      <c r="S54" s="458">
        <v>0</v>
      </c>
      <c r="T54" s="457"/>
    </row>
    <row r="55" spans="1:20" ht="16.5">
      <c r="A55" s="120" t="s">
        <v>395</v>
      </c>
      <c r="B55" s="456">
        <v>0</v>
      </c>
      <c r="C55" s="456">
        <v>0</v>
      </c>
      <c r="D55" s="456"/>
      <c r="F55" s="120" t="s">
        <v>395</v>
      </c>
      <c r="G55" s="52">
        <v>300000</v>
      </c>
      <c r="H55" s="52">
        <v>200000</v>
      </c>
      <c r="I55" s="52">
        <v>164151.70000000001</v>
      </c>
      <c r="K55" s="85" t="s">
        <v>395</v>
      </c>
      <c r="L55" s="52">
        <v>0</v>
      </c>
      <c r="M55" s="52">
        <v>0</v>
      </c>
      <c r="N55" s="86">
        <v>-706080.17</v>
      </c>
      <c r="P55" s="463" t="s">
        <v>709</v>
      </c>
      <c r="Q55" s="458">
        <v>303.22999999999996</v>
      </c>
      <c r="R55" s="467">
        <v>130</v>
      </c>
      <c r="S55" s="458">
        <v>0</v>
      </c>
      <c r="T55" s="457"/>
    </row>
    <row r="56" spans="1:20" ht="16.5">
      <c r="A56" s="120" t="s">
        <v>396</v>
      </c>
      <c r="B56" s="456">
        <v>0</v>
      </c>
      <c r="C56" s="456">
        <v>0</v>
      </c>
      <c r="D56" s="456"/>
      <c r="F56" s="120" t="s">
        <v>396</v>
      </c>
      <c r="G56" s="52">
        <v>0</v>
      </c>
      <c r="H56" s="52">
        <v>0</v>
      </c>
      <c r="I56" s="52">
        <v>0</v>
      </c>
      <c r="K56" s="85" t="s">
        <v>396</v>
      </c>
      <c r="L56" s="52">
        <v>0</v>
      </c>
      <c r="M56" s="52">
        <v>0</v>
      </c>
      <c r="N56" s="86">
        <v>0</v>
      </c>
      <c r="P56" s="463" t="s">
        <v>833</v>
      </c>
      <c r="Q56" s="458">
        <v>4.3199999999999994</v>
      </c>
      <c r="R56" s="467">
        <v>2.8799999999999994</v>
      </c>
      <c r="S56" s="458">
        <v>0</v>
      </c>
      <c r="T56" s="457"/>
    </row>
    <row r="57" spans="1:20" ht="16.5">
      <c r="A57" s="120" t="s">
        <v>397</v>
      </c>
      <c r="B57" s="456">
        <v>0</v>
      </c>
      <c r="C57" s="456">
        <v>0</v>
      </c>
      <c r="D57" s="456"/>
      <c r="F57" s="120" t="s">
        <v>397</v>
      </c>
      <c r="G57" s="52">
        <v>0</v>
      </c>
      <c r="H57" s="52">
        <v>0</v>
      </c>
      <c r="I57" s="52">
        <v>0</v>
      </c>
      <c r="K57" s="85" t="s">
        <v>397</v>
      </c>
      <c r="L57" s="52">
        <v>0</v>
      </c>
      <c r="M57" s="52">
        <v>0</v>
      </c>
      <c r="N57" s="86">
        <v>0</v>
      </c>
      <c r="P57" s="463" t="s">
        <v>710</v>
      </c>
      <c r="Q57" s="458">
        <v>0</v>
      </c>
      <c r="R57" s="467">
        <v>0</v>
      </c>
      <c r="S57" s="458">
        <v>0</v>
      </c>
      <c r="T57" s="457"/>
    </row>
    <row r="58" spans="1:20" ht="16.5">
      <c r="A58" s="120" t="s">
        <v>398</v>
      </c>
      <c r="B58" s="456">
        <v>2.3199719999999999</v>
      </c>
      <c r="C58" s="456">
        <v>1.3533169999999999</v>
      </c>
      <c r="D58" s="456">
        <v>2.7753990000000002</v>
      </c>
      <c r="F58" s="120" t="s">
        <v>398</v>
      </c>
      <c r="G58" s="52">
        <v>434704.27555555594</v>
      </c>
      <c r="H58" s="52">
        <v>290954.09777777799</v>
      </c>
      <c r="I58" s="52">
        <v>254999.57</v>
      </c>
      <c r="K58" s="85" t="s">
        <v>398</v>
      </c>
      <c r="L58" s="52">
        <v>281191.25</v>
      </c>
      <c r="M58" s="52">
        <v>168392.22222222222</v>
      </c>
      <c r="N58" s="86">
        <v>81200.48000000001</v>
      </c>
      <c r="P58" s="463" t="s">
        <v>711</v>
      </c>
      <c r="Q58" s="466"/>
      <c r="R58" s="468"/>
      <c r="S58" s="458">
        <v>0</v>
      </c>
      <c r="T58" s="457"/>
    </row>
    <row r="59" spans="1:20" ht="16.5">
      <c r="A59" s="120" t="s">
        <v>399</v>
      </c>
      <c r="B59" s="456">
        <v>0</v>
      </c>
      <c r="C59" s="456">
        <v>0</v>
      </c>
      <c r="D59" s="456"/>
      <c r="F59" s="120" t="s">
        <v>399</v>
      </c>
      <c r="G59" s="52">
        <v>0</v>
      </c>
      <c r="H59" s="52">
        <v>0</v>
      </c>
      <c r="I59" s="52">
        <v>0</v>
      </c>
      <c r="K59" s="85" t="s">
        <v>399</v>
      </c>
      <c r="L59" s="52">
        <v>0</v>
      </c>
      <c r="M59" s="52">
        <v>0</v>
      </c>
      <c r="N59" s="86">
        <v>0</v>
      </c>
      <c r="P59" s="463" t="s">
        <v>834</v>
      </c>
      <c r="Q59" s="458">
        <v>0</v>
      </c>
      <c r="R59" s="467">
        <v>0</v>
      </c>
      <c r="S59" s="458">
        <v>0</v>
      </c>
      <c r="T59" s="457"/>
    </row>
    <row r="60" spans="1:20" ht="16.5">
      <c r="A60" s="120" t="s">
        <v>400</v>
      </c>
      <c r="B60" s="456">
        <v>0</v>
      </c>
      <c r="C60" s="456">
        <v>0</v>
      </c>
      <c r="D60" s="456"/>
      <c r="F60" s="120" t="s">
        <v>400</v>
      </c>
      <c r="G60" s="52">
        <v>0</v>
      </c>
      <c r="H60" s="52">
        <v>0</v>
      </c>
      <c r="I60" s="52">
        <v>0</v>
      </c>
      <c r="K60" s="85" t="s">
        <v>400</v>
      </c>
      <c r="L60" s="52">
        <v>0</v>
      </c>
      <c r="M60" s="52">
        <v>0</v>
      </c>
      <c r="N60" s="86">
        <v>0</v>
      </c>
      <c r="P60" s="463" t="s">
        <v>835</v>
      </c>
      <c r="Q60" s="458">
        <v>0</v>
      </c>
      <c r="R60" s="467">
        <v>0</v>
      </c>
      <c r="S60" s="458">
        <v>0</v>
      </c>
      <c r="T60" s="457"/>
    </row>
    <row r="61" spans="1:20" ht="16.5">
      <c r="A61" s="120" t="s">
        <v>401</v>
      </c>
      <c r="B61" s="456">
        <v>0</v>
      </c>
      <c r="C61" s="456">
        <v>0</v>
      </c>
      <c r="D61" s="456"/>
      <c r="F61" s="120" t="s">
        <v>401</v>
      </c>
      <c r="G61" s="52">
        <v>0</v>
      </c>
      <c r="H61" s="52">
        <v>0</v>
      </c>
      <c r="I61" s="52">
        <v>0</v>
      </c>
      <c r="K61" s="85" t="s">
        <v>401</v>
      </c>
      <c r="L61" s="52">
        <v>0</v>
      </c>
      <c r="M61" s="52">
        <v>0</v>
      </c>
      <c r="N61" s="86">
        <v>0</v>
      </c>
      <c r="P61" s="463" t="s">
        <v>836</v>
      </c>
      <c r="Q61" s="458">
        <v>0</v>
      </c>
      <c r="R61" s="467">
        <v>0</v>
      </c>
      <c r="S61" s="458">
        <v>0</v>
      </c>
      <c r="T61" s="457"/>
    </row>
    <row r="62" spans="1:20" ht="16.5">
      <c r="A62" s="120" t="s">
        <v>402</v>
      </c>
      <c r="B62" s="456">
        <v>0</v>
      </c>
      <c r="C62" s="456">
        <v>0</v>
      </c>
      <c r="D62" s="456"/>
      <c r="F62" s="120" t="s">
        <v>402</v>
      </c>
      <c r="G62" s="52">
        <v>0</v>
      </c>
      <c r="H62" s="52">
        <v>0</v>
      </c>
      <c r="I62" s="52">
        <v>0</v>
      </c>
      <c r="K62" s="85" t="s">
        <v>402</v>
      </c>
      <c r="L62" s="52">
        <v>0</v>
      </c>
      <c r="M62" s="52">
        <v>0</v>
      </c>
      <c r="N62" s="86">
        <v>0</v>
      </c>
      <c r="P62" s="463" t="s">
        <v>837</v>
      </c>
      <c r="Q62" s="458">
        <v>0</v>
      </c>
      <c r="R62" s="467">
        <v>0</v>
      </c>
      <c r="S62" s="458">
        <v>0</v>
      </c>
      <c r="T62" s="457"/>
    </row>
    <row r="63" spans="1:20" ht="16.5">
      <c r="A63" s="120" t="s">
        <v>403</v>
      </c>
      <c r="B63" s="456">
        <v>0</v>
      </c>
      <c r="C63" s="456">
        <v>0</v>
      </c>
      <c r="D63" s="456"/>
      <c r="F63" s="120" t="s">
        <v>403</v>
      </c>
      <c r="G63" s="52">
        <v>0</v>
      </c>
      <c r="H63" s="52">
        <v>0</v>
      </c>
      <c r="I63" s="52">
        <v>0</v>
      </c>
      <c r="K63" s="85" t="s">
        <v>403</v>
      </c>
      <c r="L63" s="52">
        <v>0</v>
      </c>
      <c r="M63" s="52">
        <v>0</v>
      </c>
      <c r="N63" s="86">
        <v>0</v>
      </c>
      <c r="P63" s="463" t="s">
        <v>838</v>
      </c>
      <c r="Q63" s="458">
        <v>0</v>
      </c>
      <c r="R63" s="467">
        <v>0</v>
      </c>
      <c r="S63" s="458">
        <v>0</v>
      </c>
      <c r="T63" s="457"/>
    </row>
    <row r="64" spans="1:20" ht="16.5">
      <c r="A64" s="120" t="s">
        <v>404</v>
      </c>
      <c r="B64" s="456">
        <v>0</v>
      </c>
      <c r="C64" s="456">
        <v>0</v>
      </c>
      <c r="D64" s="456"/>
      <c r="F64" s="120" t="s">
        <v>404</v>
      </c>
      <c r="G64" s="52">
        <v>0</v>
      </c>
      <c r="H64" s="52">
        <v>0</v>
      </c>
      <c r="I64" s="52">
        <v>0</v>
      </c>
      <c r="K64" s="85" t="s">
        <v>404</v>
      </c>
      <c r="L64" s="52">
        <v>0</v>
      </c>
      <c r="M64" s="52">
        <v>0</v>
      </c>
      <c r="N64" s="86">
        <v>0</v>
      </c>
      <c r="P64" s="463" t="s">
        <v>839</v>
      </c>
      <c r="Q64" s="458">
        <v>0</v>
      </c>
      <c r="R64" s="467">
        <v>0</v>
      </c>
      <c r="S64" s="458">
        <v>0</v>
      </c>
      <c r="T64" s="457"/>
    </row>
    <row r="65" spans="1:20" ht="16.5">
      <c r="A65" s="120" t="s">
        <v>405</v>
      </c>
      <c r="B65" s="456">
        <v>0</v>
      </c>
      <c r="C65" s="456">
        <v>0</v>
      </c>
      <c r="D65" s="456"/>
      <c r="F65" s="120" t="s">
        <v>405</v>
      </c>
      <c r="G65" s="52">
        <v>0</v>
      </c>
      <c r="H65" s="52">
        <v>0</v>
      </c>
      <c r="I65" s="52">
        <v>0</v>
      </c>
      <c r="K65" s="85" t="s">
        <v>405</v>
      </c>
      <c r="L65" s="52">
        <v>0</v>
      </c>
      <c r="M65" s="52">
        <v>0</v>
      </c>
      <c r="N65" s="86">
        <v>0</v>
      </c>
      <c r="P65" s="463" t="s">
        <v>840</v>
      </c>
      <c r="Q65" s="458">
        <v>0</v>
      </c>
      <c r="R65" s="467">
        <v>0</v>
      </c>
      <c r="S65" s="458">
        <v>0</v>
      </c>
      <c r="T65" s="457"/>
    </row>
    <row r="66" spans="1:20" ht="16.5">
      <c r="A66" s="120" t="s">
        <v>406</v>
      </c>
      <c r="B66" s="456">
        <v>0</v>
      </c>
      <c r="C66" s="456">
        <v>0</v>
      </c>
      <c r="D66" s="456"/>
      <c r="F66" s="120" t="s">
        <v>406</v>
      </c>
      <c r="G66" s="52">
        <v>0</v>
      </c>
      <c r="H66" s="52">
        <v>0</v>
      </c>
      <c r="I66" s="52">
        <v>0</v>
      </c>
      <c r="K66" s="85" t="s">
        <v>406</v>
      </c>
      <c r="L66" s="52">
        <v>0</v>
      </c>
      <c r="M66" s="52">
        <v>0</v>
      </c>
      <c r="N66" s="86">
        <v>0</v>
      </c>
      <c r="P66" s="463" t="s">
        <v>841</v>
      </c>
      <c r="Q66" s="458">
        <v>0</v>
      </c>
      <c r="R66" s="467">
        <v>0</v>
      </c>
      <c r="S66" s="465">
        <v>10</v>
      </c>
      <c r="T66" s="457"/>
    </row>
    <row r="67" spans="1:20" ht="16.5">
      <c r="A67" s="120" t="s">
        <v>407</v>
      </c>
      <c r="B67" s="456">
        <v>3.4</v>
      </c>
      <c r="C67" s="456">
        <v>3.4</v>
      </c>
      <c r="D67" s="456"/>
      <c r="F67" s="120" t="s">
        <v>407</v>
      </c>
      <c r="G67" s="52">
        <v>0</v>
      </c>
      <c r="H67" s="52">
        <v>0</v>
      </c>
      <c r="I67" s="52">
        <v>7794.5599999999995</v>
      </c>
      <c r="K67" s="85" t="s">
        <v>407</v>
      </c>
      <c r="L67" s="52">
        <v>0</v>
      </c>
      <c r="M67" s="52">
        <v>0</v>
      </c>
      <c r="N67" s="86">
        <v>0</v>
      </c>
      <c r="P67" s="463" t="s">
        <v>842</v>
      </c>
      <c r="Q67" s="458">
        <v>0</v>
      </c>
      <c r="R67" s="467">
        <v>0</v>
      </c>
      <c r="S67" s="458">
        <v>0.79875600000000002</v>
      </c>
      <c r="T67" s="457"/>
    </row>
    <row r="68" spans="1:20" ht="16.5">
      <c r="A68" s="120" t="s">
        <v>408</v>
      </c>
      <c r="B68" s="456">
        <v>0</v>
      </c>
      <c r="C68" s="456">
        <v>0</v>
      </c>
      <c r="D68" s="456"/>
      <c r="F68" s="120" t="s">
        <v>408</v>
      </c>
      <c r="G68" s="52">
        <v>0</v>
      </c>
      <c r="H68" s="52">
        <v>0</v>
      </c>
      <c r="I68" s="52">
        <v>0</v>
      </c>
      <c r="K68" s="85" t="s">
        <v>408</v>
      </c>
      <c r="L68" s="52">
        <v>0</v>
      </c>
      <c r="M68" s="52">
        <v>0</v>
      </c>
      <c r="N68" s="86">
        <v>-1356473.8</v>
      </c>
      <c r="P68" s="463" t="s">
        <v>843</v>
      </c>
      <c r="Q68" s="458">
        <v>256</v>
      </c>
      <c r="R68" s="467">
        <v>85</v>
      </c>
      <c r="S68" s="465">
        <v>8.25</v>
      </c>
      <c r="T68" s="457"/>
    </row>
    <row r="69" spans="1:20" ht="16.5">
      <c r="A69" s="120" t="s">
        <v>409</v>
      </c>
      <c r="B69" s="456">
        <v>0</v>
      </c>
      <c r="C69" s="456">
        <v>0</v>
      </c>
      <c r="D69" s="456"/>
      <c r="F69" s="120" t="s">
        <v>409</v>
      </c>
      <c r="G69" s="52">
        <v>0</v>
      </c>
      <c r="H69" s="52">
        <v>0</v>
      </c>
      <c r="I69" s="52">
        <v>0</v>
      </c>
      <c r="K69" s="85" t="s">
        <v>409</v>
      </c>
      <c r="L69" s="52">
        <v>0</v>
      </c>
      <c r="M69" s="52">
        <v>0</v>
      </c>
      <c r="N69" s="86">
        <v>-193700</v>
      </c>
      <c r="P69" s="463" t="s">
        <v>844</v>
      </c>
      <c r="Q69" s="458">
        <v>491</v>
      </c>
      <c r="R69" s="467">
        <v>102.5</v>
      </c>
      <c r="S69" s="465">
        <v>27.055</v>
      </c>
      <c r="T69" s="457"/>
    </row>
    <row r="70" spans="1:20" ht="16.5">
      <c r="A70" s="120" t="s">
        <v>410</v>
      </c>
      <c r="B70" s="456">
        <v>0</v>
      </c>
      <c r="C70" s="456">
        <v>0</v>
      </c>
      <c r="D70" s="456"/>
      <c r="F70" s="120" t="s">
        <v>410</v>
      </c>
      <c r="G70" s="52">
        <v>0</v>
      </c>
      <c r="H70" s="52">
        <v>0</v>
      </c>
      <c r="I70" s="52">
        <v>0</v>
      </c>
      <c r="K70" s="85" t="s">
        <v>410</v>
      </c>
      <c r="L70" s="52">
        <v>0</v>
      </c>
      <c r="M70" s="52">
        <v>0</v>
      </c>
      <c r="N70" s="86">
        <v>0</v>
      </c>
      <c r="P70" s="463" t="s">
        <v>845</v>
      </c>
      <c r="Q70" s="458">
        <v>0</v>
      </c>
      <c r="R70" s="467">
        <v>0</v>
      </c>
      <c r="S70" s="458">
        <v>0</v>
      </c>
      <c r="T70" s="457"/>
    </row>
    <row r="71" spans="1:20" ht="16.5">
      <c r="A71" s="120" t="s">
        <v>411</v>
      </c>
      <c r="B71" s="456">
        <v>0.6</v>
      </c>
      <c r="C71" s="456">
        <v>0.35</v>
      </c>
      <c r="D71" s="456"/>
      <c r="F71" s="120" t="s">
        <v>411</v>
      </c>
      <c r="G71" s="52">
        <v>0</v>
      </c>
      <c r="H71" s="52">
        <v>0</v>
      </c>
      <c r="I71" s="52">
        <v>0</v>
      </c>
      <c r="K71" s="85" t="s">
        <v>411</v>
      </c>
      <c r="L71" s="52">
        <v>0</v>
      </c>
      <c r="M71" s="52">
        <v>0</v>
      </c>
      <c r="N71" s="86">
        <v>0</v>
      </c>
      <c r="P71" s="463" t="s">
        <v>846</v>
      </c>
      <c r="Q71" s="458">
        <v>94</v>
      </c>
      <c r="R71" s="467">
        <v>36</v>
      </c>
      <c r="S71" s="458">
        <v>0.4113</v>
      </c>
      <c r="T71" s="457"/>
    </row>
    <row r="72" spans="1:20" ht="16.5">
      <c r="A72" s="120" t="s">
        <v>412</v>
      </c>
      <c r="B72" s="456">
        <v>0</v>
      </c>
      <c r="C72" s="456">
        <v>0</v>
      </c>
      <c r="D72" s="456"/>
      <c r="F72" s="120" t="s">
        <v>412</v>
      </c>
      <c r="G72" s="52">
        <v>0</v>
      </c>
      <c r="H72" s="52">
        <v>0</v>
      </c>
      <c r="I72" s="52">
        <v>0</v>
      </c>
      <c r="K72" s="85" t="s">
        <v>412</v>
      </c>
      <c r="L72" s="52">
        <v>0</v>
      </c>
      <c r="M72" s="52">
        <v>0</v>
      </c>
      <c r="N72" s="86">
        <v>0</v>
      </c>
      <c r="P72" s="463" t="s">
        <v>847</v>
      </c>
      <c r="Q72" s="458">
        <v>0</v>
      </c>
      <c r="R72" s="467">
        <v>0</v>
      </c>
      <c r="S72" s="458">
        <v>0</v>
      </c>
      <c r="T72" s="457"/>
    </row>
    <row r="73" spans="1:20" ht="16.5">
      <c r="A73" s="120" t="s">
        <v>413</v>
      </c>
      <c r="B73" s="456">
        <v>0</v>
      </c>
      <c r="C73" s="456">
        <v>0</v>
      </c>
      <c r="D73" s="456"/>
      <c r="F73" s="120" t="s">
        <v>413</v>
      </c>
      <c r="G73" s="52">
        <v>0</v>
      </c>
      <c r="H73" s="52">
        <v>0</v>
      </c>
      <c r="I73" s="52">
        <v>0</v>
      </c>
      <c r="K73" s="85" t="s">
        <v>413</v>
      </c>
      <c r="L73" s="52">
        <v>0</v>
      </c>
      <c r="M73" s="52">
        <v>0</v>
      </c>
      <c r="N73" s="86">
        <v>0</v>
      </c>
      <c r="P73" s="463" t="s">
        <v>848</v>
      </c>
      <c r="Q73" s="458">
        <v>0</v>
      </c>
      <c r="R73" s="467">
        <v>0</v>
      </c>
      <c r="S73" s="458">
        <v>0</v>
      </c>
      <c r="T73" s="457"/>
    </row>
    <row r="74" spans="1:20" ht="16.5">
      <c r="A74" s="120" t="s">
        <v>414</v>
      </c>
      <c r="B74" s="456">
        <v>0</v>
      </c>
      <c r="C74" s="456">
        <v>0</v>
      </c>
      <c r="D74" s="456"/>
      <c r="F74" s="120" t="s">
        <v>414</v>
      </c>
      <c r="G74" s="52">
        <v>0</v>
      </c>
      <c r="H74" s="52">
        <v>0</v>
      </c>
      <c r="I74" s="52">
        <v>0</v>
      </c>
      <c r="K74" s="85" t="s">
        <v>414</v>
      </c>
      <c r="L74" s="52">
        <v>0</v>
      </c>
      <c r="M74" s="52">
        <v>0</v>
      </c>
      <c r="N74" s="86">
        <v>0</v>
      </c>
      <c r="P74" s="463" t="s">
        <v>849</v>
      </c>
      <c r="Q74" s="458">
        <v>0</v>
      </c>
      <c r="R74" s="467">
        <v>0</v>
      </c>
      <c r="S74" s="458">
        <v>0</v>
      </c>
      <c r="T74" s="457"/>
    </row>
    <row r="75" spans="1:20" ht="16.5">
      <c r="A75" s="120" t="s">
        <v>415</v>
      </c>
      <c r="B75" s="456">
        <v>0</v>
      </c>
      <c r="C75" s="456">
        <v>0</v>
      </c>
      <c r="D75" s="456"/>
      <c r="F75" s="120" t="s">
        <v>415</v>
      </c>
      <c r="G75" s="52">
        <v>0</v>
      </c>
      <c r="H75" s="52">
        <v>0</v>
      </c>
      <c r="I75" s="52">
        <v>0</v>
      </c>
      <c r="K75" s="85" t="s">
        <v>415</v>
      </c>
      <c r="L75" s="52">
        <v>0</v>
      </c>
      <c r="M75" s="52">
        <v>0</v>
      </c>
      <c r="N75" s="86">
        <v>0</v>
      </c>
      <c r="P75" s="463" t="s">
        <v>850</v>
      </c>
      <c r="Q75" s="458">
        <v>0</v>
      </c>
      <c r="R75" s="467">
        <v>0</v>
      </c>
      <c r="S75" s="458">
        <v>0</v>
      </c>
      <c r="T75" s="457"/>
    </row>
    <row r="76" spans="1:20" ht="16.5">
      <c r="A76" s="120" t="s">
        <v>416</v>
      </c>
      <c r="B76" s="456">
        <v>0</v>
      </c>
      <c r="C76" s="456">
        <v>0</v>
      </c>
      <c r="D76" s="456"/>
      <c r="F76" s="120" t="s">
        <v>416</v>
      </c>
      <c r="G76" s="52">
        <v>0</v>
      </c>
      <c r="H76" s="52">
        <v>0</v>
      </c>
      <c r="I76" s="52">
        <v>0</v>
      </c>
      <c r="K76" s="85" t="s">
        <v>416</v>
      </c>
      <c r="L76" s="52">
        <v>0</v>
      </c>
      <c r="M76" s="52">
        <v>0</v>
      </c>
      <c r="N76" s="86">
        <v>0</v>
      </c>
      <c r="P76" s="463" t="s">
        <v>851</v>
      </c>
      <c r="Q76" s="458">
        <v>0</v>
      </c>
      <c r="R76" s="467">
        <v>0</v>
      </c>
      <c r="S76" s="458">
        <v>0</v>
      </c>
      <c r="T76" s="457"/>
    </row>
    <row r="77" spans="1:20" ht="16.5">
      <c r="A77" s="120" t="s">
        <v>417</v>
      </c>
      <c r="B77" s="456">
        <v>0</v>
      </c>
      <c r="C77" s="456">
        <v>0</v>
      </c>
      <c r="D77" s="456"/>
      <c r="F77" s="120" t="s">
        <v>417</v>
      </c>
      <c r="G77" s="52">
        <v>0</v>
      </c>
      <c r="H77" s="52">
        <v>0</v>
      </c>
      <c r="I77" s="52">
        <v>0</v>
      </c>
      <c r="K77" s="85"/>
      <c r="L77" s="52"/>
      <c r="M77" s="52">
        <v>0</v>
      </c>
      <c r="N77" s="86">
        <v>0</v>
      </c>
      <c r="P77" s="463" t="s">
        <v>852</v>
      </c>
      <c r="Q77" s="458">
        <v>0</v>
      </c>
      <c r="R77" s="467">
        <v>0</v>
      </c>
      <c r="S77" s="458">
        <v>0</v>
      </c>
      <c r="T77" s="457"/>
    </row>
    <row r="78" spans="1:20" ht="16.5">
      <c r="A78" s="120" t="s">
        <v>418</v>
      </c>
      <c r="B78" s="456">
        <v>0</v>
      </c>
      <c r="C78" s="456">
        <v>0</v>
      </c>
      <c r="D78" s="456"/>
      <c r="F78" s="120" t="s">
        <v>418</v>
      </c>
      <c r="G78" s="52">
        <v>0</v>
      </c>
      <c r="H78" s="52">
        <v>0</v>
      </c>
      <c r="I78" s="52">
        <v>0</v>
      </c>
      <c r="K78" s="85" t="s">
        <v>476</v>
      </c>
      <c r="L78" s="52">
        <v>0</v>
      </c>
      <c r="M78" s="52">
        <v>0</v>
      </c>
      <c r="N78" s="86">
        <v>0</v>
      </c>
      <c r="P78" s="463" t="s">
        <v>853</v>
      </c>
      <c r="Q78" s="458">
        <v>0</v>
      </c>
      <c r="R78" s="467">
        <v>0</v>
      </c>
      <c r="S78" s="458">
        <v>0</v>
      </c>
      <c r="T78" s="457"/>
    </row>
    <row r="79" spans="1:20" ht="16.5">
      <c r="A79" s="120" t="s">
        <v>419</v>
      </c>
      <c r="B79" s="456">
        <v>0</v>
      </c>
      <c r="C79" s="456">
        <v>0</v>
      </c>
      <c r="D79" s="456"/>
      <c r="F79" s="120" t="s">
        <v>419</v>
      </c>
      <c r="G79" s="52">
        <v>0</v>
      </c>
      <c r="H79" s="52">
        <v>0</v>
      </c>
      <c r="I79" s="52">
        <v>0</v>
      </c>
      <c r="K79" s="85" t="s">
        <v>477</v>
      </c>
      <c r="L79" s="52">
        <v>0</v>
      </c>
      <c r="M79" s="52">
        <v>0</v>
      </c>
      <c r="N79" s="86">
        <v>0</v>
      </c>
      <c r="P79" s="463" t="s">
        <v>854</v>
      </c>
      <c r="Q79" s="458">
        <v>0</v>
      </c>
      <c r="R79" s="467">
        <v>0</v>
      </c>
      <c r="S79" s="458">
        <v>0</v>
      </c>
      <c r="T79" s="457"/>
    </row>
    <row r="80" spans="1:20" ht="16.5">
      <c r="A80" s="120" t="s">
        <v>420</v>
      </c>
      <c r="B80" s="456">
        <v>0</v>
      </c>
      <c r="C80" s="456">
        <v>0</v>
      </c>
      <c r="D80" s="456"/>
      <c r="F80" s="120" t="s">
        <v>420</v>
      </c>
      <c r="G80" s="52">
        <v>0</v>
      </c>
      <c r="H80" s="52">
        <v>0</v>
      </c>
      <c r="I80" s="52">
        <v>0</v>
      </c>
      <c r="K80" s="85" t="s">
        <v>478</v>
      </c>
      <c r="L80" s="52">
        <v>0</v>
      </c>
      <c r="M80" s="52">
        <v>0</v>
      </c>
      <c r="N80" s="86">
        <v>0</v>
      </c>
      <c r="P80" s="463" t="s">
        <v>855</v>
      </c>
      <c r="Q80" s="458">
        <v>0</v>
      </c>
      <c r="R80" s="467">
        <v>0</v>
      </c>
      <c r="S80" s="458">
        <v>0</v>
      </c>
      <c r="T80" s="457"/>
    </row>
    <row r="81" spans="1:20" ht="16.5">
      <c r="A81" s="120" t="s">
        <v>421</v>
      </c>
      <c r="B81" s="456">
        <v>0</v>
      </c>
      <c r="C81" s="456">
        <v>0</v>
      </c>
      <c r="D81" s="456"/>
      <c r="F81" s="120" t="s">
        <v>421</v>
      </c>
      <c r="G81" s="52">
        <v>0</v>
      </c>
      <c r="H81" s="52">
        <v>0</v>
      </c>
      <c r="I81" s="52">
        <v>0</v>
      </c>
      <c r="K81" s="85" t="s">
        <v>479</v>
      </c>
      <c r="L81" s="52">
        <v>0</v>
      </c>
      <c r="M81" s="52">
        <v>0</v>
      </c>
      <c r="N81" s="86">
        <v>0</v>
      </c>
      <c r="P81" s="463" t="s">
        <v>856</v>
      </c>
      <c r="Q81" s="458">
        <v>0</v>
      </c>
      <c r="R81" s="467">
        <v>0</v>
      </c>
      <c r="S81" s="458">
        <v>0</v>
      </c>
      <c r="T81" s="457"/>
    </row>
    <row r="82" spans="1:20" ht="16.5">
      <c r="A82" s="120" t="s">
        <v>422</v>
      </c>
      <c r="B82" s="456">
        <v>0</v>
      </c>
      <c r="C82" s="456">
        <v>0</v>
      </c>
      <c r="D82" s="456"/>
      <c r="F82" s="120" t="s">
        <v>422</v>
      </c>
      <c r="G82" s="52">
        <v>0</v>
      </c>
      <c r="H82" s="52">
        <v>0</v>
      </c>
      <c r="I82" s="52">
        <v>0</v>
      </c>
      <c r="K82" s="85" t="s">
        <v>480</v>
      </c>
      <c r="L82" s="52">
        <v>0</v>
      </c>
      <c r="M82" s="52">
        <v>0</v>
      </c>
      <c r="N82" s="86">
        <v>0</v>
      </c>
      <c r="P82" s="463" t="s">
        <v>857</v>
      </c>
      <c r="Q82" s="458">
        <v>0</v>
      </c>
      <c r="R82" s="467">
        <v>0</v>
      </c>
      <c r="S82" s="458">
        <v>0</v>
      </c>
      <c r="T82" s="457"/>
    </row>
    <row r="83" spans="1:20" ht="16.5">
      <c r="A83" s="120" t="s">
        <v>423</v>
      </c>
      <c r="B83" s="456">
        <v>0</v>
      </c>
      <c r="C83" s="456">
        <v>0</v>
      </c>
      <c r="D83" s="456"/>
      <c r="F83" s="120" t="s">
        <v>423</v>
      </c>
      <c r="G83" s="52">
        <v>0</v>
      </c>
      <c r="H83" s="52">
        <v>0</v>
      </c>
      <c r="I83" s="52">
        <v>0</v>
      </c>
      <c r="K83" s="85" t="s">
        <v>481</v>
      </c>
      <c r="L83" s="52">
        <v>0</v>
      </c>
      <c r="M83" s="52">
        <v>0</v>
      </c>
      <c r="N83" s="86">
        <v>0</v>
      </c>
      <c r="P83" s="463" t="s">
        <v>858</v>
      </c>
      <c r="Q83" s="458">
        <v>0</v>
      </c>
      <c r="R83" s="467">
        <v>0</v>
      </c>
      <c r="S83" s="458">
        <v>0</v>
      </c>
      <c r="T83" s="457"/>
    </row>
    <row r="84" spans="1:20" ht="16.5">
      <c r="A84" s="120" t="s">
        <v>424</v>
      </c>
      <c r="B84" s="456">
        <v>0</v>
      </c>
      <c r="C84" s="456">
        <v>0</v>
      </c>
      <c r="D84" s="456"/>
      <c r="F84" s="120" t="s">
        <v>424</v>
      </c>
      <c r="G84" s="52">
        <v>0</v>
      </c>
      <c r="H84" s="52">
        <v>0</v>
      </c>
      <c r="I84" s="52">
        <v>0</v>
      </c>
      <c r="K84" s="85" t="s">
        <v>482</v>
      </c>
      <c r="L84" s="52">
        <v>0</v>
      </c>
      <c r="M84" s="52">
        <v>0</v>
      </c>
      <c r="N84" s="86">
        <v>0</v>
      </c>
      <c r="P84" s="463" t="s">
        <v>859</v>
      </c>
      <c r="Q84" s="458">
        <v>0</v>
      </c>
      <c r="R84" s="467">
        <v>0</v>
      </c>
      <c r="S84" s="458">
        <v>0</v>
      </c>
      <c r="T84" s="457"/>
    </row>
    <row r="85" spans="1:20" ht="16.5">
      <c r="A85" s="120" t="s">
        <v>425</v>
      </c>
      <c r="B85" s="456">
        <v>0</v>
      </c>
      <c r="C85" s="456">
        <v>0</v>
      </c>
      <c r="D85" s="456"/>
      <c r="F85" s="120" t="s">
        <v>425</v>
      </c>
      <c r="G85" s="52">
        <v>0</v>
      </c>
      <c r="H85" s="52">
        <v>0</v>
      </c>
      <c r="I85" s="52">
        <v>0</v>
      </c>
      <c r="K85" s="85" t="s">
        <v>483</v>
      </c>
      <c r="L85" s="52">
        <v>0</v>
      </c>
      <c r="M85" s="52">
        <v>0</v>
      </c>
      <c r="N85" s="86">
        <v>0</v>
      </c>
      <c r="P85" s="463" t="s">
        <v>860</v>
      </c>
      <c r="Q85" s="458">
        <v>0</v>
      </c>
      <c r="R85" s="467">
        <v>0</v>
      </c>
      <c r="S85" s="458">
        <v>0</v>
      </c>
      <c r="T85" s="457"/>
    </row>
    <row r="86" spans="1:20" ht="16.5">
      <c r="A86" s="120" t="s">
        <v>426</v>
      </c>
      <c r="B86" s="456">
        <v>0</v>
      </c>
      <c r="C86" s="456">
        <v>0</v>
      </c>
      <c r="D86" s="456"/>
      <c r="F86" s="120" t="s">
        <v>426</v>
      </c>
      <c r="G86" s="52">
        <v>0</v>
      </c>
      <c r="H86" s="52">
        <v>0</v>
      </c>
      <c r="I86" s="52">
        <v>0</v>
      </c>
      <c r="K86" s="85" t="s">
        <v>484</v>
      </c>
      <c r="L86" s="52">
        <v>0</v>
      </c>
      <c r="M86" s="52">
        <v>0</v>
      </c>
      <c r="N86" s="86">
        <v>0</v>
      </c>
      <c r="P86" s="463" t="s">
        <v>861</v>
      </c>
      <c r="Q86" s="458">
        <v>0</v>
      </c>
      <c r="R86" s="467">
        <v>0</v>
      </c>
      <c r="S86" s="458">
        <v>0</v>
      </c>
      <c r="T86" s="457"/>
    </row>
    <row r="87" spans="1:20" ht="16.5">
      <c r="A87" s="120" t="s">
        <v>427</v>
      </c>
      <c r="B87" s="456">
        <v>0</v>
      </c>
      <c r="C87" s="456">
        <v>0</v>
      </c>
      <c r="D87" s="456"/>
      <c r="F87" s="120" t="s">
        <v>427</v>
      </c>
      <c r="G87" s="52">
        <v>0</v>
      </c>
      <c r="H87" s="52">
        <v>0</v>
      </c>
      <c r="I87" s="52">
        <v>0</v>
      </c>
      <c r="K87" s="85" t="s">
        <v>485</v>
      </c>
      <c r="L87" s="52">
        <v>0</v>
      </c>
      <c r="M87" s="52">
        <v>0</v>
      </c>
      <c r="N87" s="86">
        <v>0</v>
      </c>
      <c r="P87" s="463" t="s">
        <v>862</v>
      </c>
      <c r="Q87" s="458">
        <v>0</v>
      </c>
      <c r="R87" s="467">
        <v>0</v>
      </c>
      <c r="S87" s="458">
        <v>0</v>
      </c>
      <c r="T87" s="457"/>
    </row>
    <row r="88" spans="1:20" ht="16.5">
      <c r="A88" s="120" t="s">
        <v>428</v>
      </c>
      <c r="B88" s="456">
        <v>0</v>
      </c>
      <c r="C88" s="456">
        <v>0</v>
      </c>
      <c r="D88" s="456"/>
      <c r="F88" s="120" t="s">
        <v>428</v>
      </c>
      <c r="G88" s="52">
        <v>0</v>
      </c>
      <c r="H88" s="52">
        <v>0</v>
      </c>
      <c r="I88" s="52">
        <v>0</v>
      </c>
      <c r="K88" s="85" t="s">
        <v>486</v>
      </c>
      <c r="L88" s="52">
        <v>0</v>
      </c>
      <c r="M88" s="52">
        <v>0</v>
      </c>
      <c r="N88" s="86">
        <v>0</v>
      </c>
      <c r="P88" s="463" t="s">
        <v>863</v>
      </c>
      <c r="Q88" s="458">
        <v>0</v>
      </c>
      <c r="R88" s="467">
        <v>0</v>
      </c>
      <c r="S88" s="458">
        <v>0</v>
      </c>
      <c r="T88" s="457"/>
    </row>
    <row r="89" spans="1:20" ht="16.5">
      <c r="A89" s="120" t="s">
        <v>429</v>
      </c>
      <c r="B89" s="456">
        <v>0</v>
      </c>
      <c r="C89" s="456">
        <v>0</v>
      </c>
      <c r="D89" s="456"/>
      <c r="F89" s="120" t="s">
        <v>429</v>
      </c>
      <c r="G89" s="52">
        <v>0</v>
      </c>
      <c r="H89" s="52">
        <v>0</v>
      </c>
      <c r="I89" s="52">
        <v>0</v>
      </c>
      <c r="K89" s="85"/>
      <c r="L89" s="52"/>
      <c r="M89" s="52">
        <v>0</v>
      </c>
      <c r="N89" s="86">
        <v>0</v>
      </c>
      <c r="P89" s="463" t="s">
        <v>864</v>
      </c>
      <c r="Q89" s="458">
        <v>0</v>
      </c>
      <c r="R89" s="467">
        <v>0</v>
      </c>
      <c r="S89" s="458">
        <v>0</v>
      </c>
      <c r="T89" s="457"/>
    </row>
    <row r="90" spans="1:20" ht="16.5">
      <c r="A90" s="120" t="s">
        <v>430</v>
      </c>
      <c r="B90" s="456">
        <v>0</v>
      </c>
      <c r="C90" s="456">
        <v>0</v>
      </c>
      <c r="D90" s="456"/>
      <c r="F90" s="120" t="s">
        <v>430</v>
      </c>
      <c r="G90" s="52">
        <v>0</v>
      </c>
      <c r="H90" s="52">
        <v>0</v>
      </c>
      <c r="I90" s="52">
        <v>0</v>
      </c>
      <c r="K90" s="85" t="s">
        <v>487</v>
      </c>
      <c r="L90" s="52">
        <v>0</v>
      </c>
      <c r="M90" s="52">
        <v>0</v>
      </c>
      <c r="N90" s="86">
        <v>0</v>
      </c>
      <c r="P90" s="463" t="s">
        <v>865</v>
      </c>
      <c r="Q90" s="458">
        <v>0</v>
      </c>
      <c r="R90" s="467">
        <v>0</v>
      </c>
      <c r="S90" s="458">
        <v>0</v>
      </c>
      <c r="T90" s="457"/>
    </row>
    <row r="91" spans="1:20" ht="16.5">
      <c r="A91" s="120" t="s">
        <v>431</v>
      </c>
      <c r="B91" s="456">
        <v>0</v>
      </c>
      <c r="C91" s="456">
        <v>0</v>
      </c>
      <c r="D91" s="456"/>
      <c r="F91" s="120" t="s">
        <v>431</v>
      </c>
      <c r="G91" s="52">
        <v>0</v>
      </c>
      <c r="H91" s="52">
        <v>0</v>
      </c>
      <c r="I91" s="52">
        <v>0</v>
      </c>
      <c r="K91" s="85" t="s">
        <v>488</v>
      </c>
      <c r="L91" s="52">
        <v>0</v>
      </c>
      <c r="M91" s="52">
        <v>0</v>
      </c>
      <c r="N91" s="86">
        <v>0</v>
      </c>
      <c r="P91" s="463" t="s">
        <v>866</v>
      </c>
      <c r="Q91" s="458">
        <v>0</v>
      </c>
      <c r="R91" s="467">
        <v>0</v>
      </c>
      <c r="S91" s="458">
        <v>0</v>
      </c>
      <c r="T91" s="457"/>
    </row>
    <row r="92" spans="1:20" ht="16.5">
      <c r="A92" s="120" t="s">
        <v>432</v>
      </c>
      <c r="B92" s="456">
        <v>0</v>
      </c>
      <c r="C92" s="456">
        <v>0</v>
      </c>
      <c r="D92" s="456"/>
      <c r="F92" s="120" t="s">
        <v>432</v>
      </c>
      <c r="G92" s="52">
        <v>0</v>
      </c>
      <c r="H92" s="52">
        <v>0</v>
      </c>
      <c r="I92" s="52">
        <v>0</v>
      </c>
      <c r="K92" s="85" t="s">
        <v>489</v>
      </c>
      <c r="L92" s="52">
        <v>0</v>
      </c>
      <c r="M92" s="52">
        <v>0</v>
      </c>
      <c r="N92" s="86">
        <v>0</v>
      </c>
      <c r="P92" s="463" t="s">
        <v>867</v>
      </c>
      <c r="Q92" s="458">
        <v>0</v>
      </c>
      <c r="R92" s="467">
        <v>0</v>
      </c>
      <c r="S92" s="458">
        <v>0</v>
      </c>
      <c r="T92" s="457"/>
    </row>
    <row r="93" spans="1:20" ht="16.5">
      <c r="A93" s="120" t="s">
        <v>433</v>
      </c>
      <c r="B93" s="456">
        <v>0</v>
      </c>
      <c r="C93" s="456">
        <v>0</v>
      </c>
      <c r="D93" s="456"/>
      <c r="F93" s="120" t="s">
        <v>433</v>
      </c>
      <c r="G93" s="52">
        <v>0</v>
      </c>
      <c r="H93" s="52">
        <v>0</v>
      </c>
      <c r="I93" s="52">
        <v>0</v>
      </c>
      <c r="K93" s="85"/>
      <c r="L93" s="52"/>
      <c r="M93" s="52">
        <v>0</v>
      </c>
      <c r="N93" s="86">
        <v>0</v>
      </c>
      <c r="P93" s="463" t="s">
        <v>868</v>
      </c>
      <c r="Q93" s="458">
        <v>0</v>
      </c>
      <c r="R93" s="467">
        <v>0</v>
      </c>
      <c r="S93" s="458">
        <v>0</v>
      </c>
      <c r="T93" s="457"/>
    </row>
    <row r="94" spans="1:20" ht="16.5">
      <c r="A94" s="120" t="s">
        <v>434</v>
      </c>
      <c r="B94" s="456">
        <v>0</v>
      </c>
      <c r="C94" s="456">
        <v>0</v>
      </c>
      <c r="D94" s="456"/>
      <c r="F94" s="120" t="s">
        <v>434</v>
      </c>
      <c r="G94" s="52">
        <v>0</v>
      </c>
      <c r="H94" s="52">
        <v>0</v>
      </c>
      <c r="I94" s="52">
        <v>0</v>
      </c>
      <c r="K94" s="85" t="s">
        <v>490</v>
      </c>
      <c r="L94" s="52">
        <v>0</v>
      </c>
      <c r="M94" s="52">
        <v>0</v>
      </c>
      <c r="N94" s="86">
        <v>0</v>
      </c>
      <c r="P94" s="463" t="s">
        <v>869</v>
      </c>
      <c r="Q94" s="458">
        <v>0</v>
      </c>
      <c r="R94" s="467">
        <v>0</v>
      </c>
      <c r="S94" s="458">
        <v>0</v>
      </c>
      <c r="T94" s="457"/>
    </row>
    <row r="95" spans="1:20" ht="16.5">
      <c r="A95" s="120" t="s">
        <v>435</v>
      </c>
      <c r="B95" s="456">
        <v>0</v>
      </c>
      <c r="C95" s="456">
        <v>0</v>
      </c>
      <c r="D95" s="456"/>
      <c r="F95" s="120" t="s">
        <v>435</v>
      </c>
      <c r="G95" s="52">
        <v>0</v>
      </c>
      <c r="H95" s="52">
        <v>0</v>
      </c>
      <c r="I95" s="52">
        <v>0</v>
      </c>
      <c r="K95" s="85"/>
      <c r="L95" s="52"/>
      <c r="M95" s="52">
        <v>0</v>
      </c>
      <c r="N95" s="86">
        <v>0</v>
      </c>
      <c r="P95" s="463" t="s">
        <v>870</v>
      </c>
      <c r="Q95" s="458">
        <v>0</v>
      </c>
      <c r="R95" s="467">
        <v>0</v>
      </c>
      <c r="S95" s="458">
        <v>0</v>
      </c>
      <c r="T95" s="457"/>
    </row>
    <row r="96" spans="1:20" ht="16.5">
      <c r="A96" s="120" t="s">
        <v>436</v>
      </c>
      <c r="B96" s="456">
        <v>0</v>
      </c>
      <c r="C96" s="456">
        <v>0</v>
      </c>
      <c r="D96" s="456"/>
      <c r="F96" s="120" t="s">
        <v>436</v>
      </c>
      <c r="G96" s="52">
        <v>0</v>
      </c>
      <c r="H96" s="52">
        <v>0</v>
      </c>
      <c r="I96" s="52">
        <v>0</v>
      </c>
      <c r="K96" s="85" t="s">
        <v>491</v>
      </c>
      <c r="L96" s="52">
        <v>0</v>
      </c>
      <c r="M96" s="52">
        <v>0</v>
      </c>
      <c r="N96" s="86">
        <v>0</v>
      </c>
      <c r="P96" s="463" t="s">
        <v>871</v>
      </c>
      <c r="Q96" s="458">
        <v>0</v>
      </c>
      <c r="R96" s="467">
        <v>0</v>
      </c>
      <c r="S96" s="458">
        <v>0</v>
      </c>
      <c r="T96" s="457"/>
    </row>
    <row r="97" spans="1:20" ht="16.5">
      <c r="A97" s="120" t="s">
        <v>437</v>
      </c>
      <c r="B97" s="456">
        <v>0</v>
      </c>
      <c r="C97" s="456">
        <v>0</v>
      </c>
      <c r="D97" s="456"/>
      <c r="F97" s="120" t="s">
        <v>437</v>
      </c>
      <c r="G97" s="52">
        <v>0</v>
      </c>
      <c r="H97" s="52">
        <v>0</v>
      </c>
      <c r="I97" s="52">
        <v>0</v>
      </c>
      <c r="K97" s="85" t="s">
        <v>492</v>
      </c>
      <c r="L97" s="52">
        <v>0</v>
      </c>
      <c r="M97" s="52">
        <v>0</v>
      </c>
      <c r="N97" s="86">
        <v>0</v>
      </c>
      <c r="P97" s="463" t="s">
        <v>872</v>
      </c>
      <c r="Q97" s="458">
        <v>0</v>
      </c>
      <c r="R97" s="467">
        <v>0</v>
      </c>
      <c r="S97" s="458">
        <v>0</v>
      </c>
      <c r="T97" s="457"/>
    </row>
    <row r="98" spans="1:20" ht="16.5">
      <c r="A98" s="120" t="s">
        <v>438</v>
      </c>
      <c r="B98" s="456">
        <v>0</v>
      </c>
      <c r="C98" s="456">
        <v>0</v>
      </c>
      <c r="D98" s="456"/>
      <c r="F98" s="120" t="s">
        <v>438</v>
      </c>
      <c r="G98" s="52">
        <v>0</v>
      </c>
      <c r="H98" s="52">
        <v>0</v>
      </c>
      <c r="I98" s="52">
        <v>0</v>
      </c>
      <c r="K98" s="85" t="s">
        <v>493</v>
      </c>
      <c r="L98" s="52">
        <v>0</v>
      </c>
      <c r="M98" s="52">
        <v>0</v>
      </c>
      <c r="N98" s="86">
        <v>0</v>
      </c>
      <c r="P98" s="463" t="s">
        <v>873</v>
      </c>
      <c r="Q98" s="458">
        <v>0</v>
      </c>
      <c r="R98" s="467">
        <v>0</v>
      </c>
      <c r="S98" s="458">
        <v>0</v>
      </c>
      <c r="T98" s="457"/>
    </row>
    <row r="99" spans="1:20" ht="16.5">
      <c r="A99" s="120" t="s">
        <v>439</v>
      </c>
      <c r="B99" s="456">
        <v>0</v>
      </c>
      <c r="C99" s="456">
        <v>0</v>
      </c>
      <c r="D99" s="456"/>
      <c r="F99" s="120" t="s">
        <v>439</v>
      </c>
      <c r="G99" s="52">
        <v>0</v>
      </c>
      <c r="H99" s="52">
        <v>0</v>
      </c>
      <c r="I99" s="52">
        <v>0</v>
      </c>
      <c r="K99" s="85" t="s">
        <v>494</v>
      </c>
      <c r="L99" s="52">
        <v>0</v>
      </c>
      <c r="M99" s="52">
        <v>0</v>
      </c>
      <c r="N99" s="86">
        <v>0</v>
      </c>
      <c r="P99" s="463" t="s">
        <v>874</v>
      </c>
      <c r="Q99" s="458">
        <v>0</v>
      </c>
      <c r="R99" s="467">
        <v>0</v>
      </c>
      <c r="S99" s="458">
        <v>0</v>
      </c>
      <c r="T99" s="457"/>
    </row>
    <row r="100" spans="1:20" ht="16.5">
      <c r="A100" s="120" t="s">
        <v>440</v>
      </c>
      <c r="B100" s="456">
        <v>0</v>
      </c>
      <c r="C100" s="456">
        <v>0</v>
      </c>
      <c r="D100" s="456"/>
      <c r="F100" s="120" t="s">
        <v>440</v>
      </c>
      <c r="G100" s="52">
        <v>0</v>
      </c>
      <c r="H100" s="52">
        <v>0</v>
      </c>
      <c r="I100" s="52">
        <v>0</v>
      </c>
      <c r="K100" s="85" t="s">
        <v>495</v>
      </c>
      <c r="L100" s="52">
        <v>0</v>
      </c>
      <c r="M100" s="52">
        <v>0</v>
      </c>
      <c r="N100" s="86">
        <v>0</v>
      </c>
      <c r="P100" s="463" t="s">
        <v>875</v>
      </c>
      <c r="Q100" s="458">
        <v>0</v>
      </c>
      <c r="R100" s="467">
        <v>0</v>
      </c>
      <c r="S100" s="458">
        <v>0</v>
      </c>
      <c r="T100" s="457"/>
    </row>
    <row r="101" spans="1:20" ht="16.5">
      <c r="A101" s="120" t="s">
        <v>441</v>
      </c>
      <c r="B101" s="456">
        <v>0</v>
      </c>
      <c r="C101" s="456">
        <v>0</v>
      </c>
      <c r="D101" s="456"/>
      <c r="F101" s="120" t="s">
        <v>441</v>
      </c>
      <c r="G101" s="52">
        <v>0</v>
      </c>
      <c r="H101" s="52">
        <v>0</v>
      </c>
      <c r="I101" s="52">
        <v>0</v>
      </c>
      <c r="K101" s="85" t="s">
        <v>496</v>
      </c>
      <c r="L101" s="52">
        <v>0</v>
      </c>
      <c r="M101" s="52">
        <v>0</v>
      </c>
      <c r="N101" s="86">
        <v>0</v>
      </c>
      <c r="P101" s="463" t="s">
        <v>876</v>
      </c>
      <c r="Q101" s="458">
        <v>0</v>
      </c>
      <c r="R101" s="467">
        <v>0</v>
      </c>
      <c r="S101" s="458">
        <v>0</v>
      </c>
      <c r="T101" s="457"/>
    </row>
    <row r="102" spans="1:20" ht="16.5">
      <c r="A102" s="120" t="s">
        <v>442</v>
      </c>
      <c r="B102" s="456">
        <v>0</v>
      </c>
      <c r="C102" s="456">
        <v>0</v>
      </c>
      <c r="D102" s="456"/>
      <c r="F102" s="120" t="s">
        <v>442</v>
      </c>
      <c r="G102" s="52">
        <v>0</v>
      </c>
      <c r="H102" s="52">
        <v>0</v>
      </c>
      <c r="I102" s="52">
        <v>0</v>
      </c>
      <c r="K102" s="85" t="s">
        <v>497</v>
      </c>
      <c r="L102" s="52">
        <v>0</v>
      </c>
      <c r="M102" s="52">
        <v>0</v>
      </c>
      <c r="N102" s="86">
        <v>0</v>
      </c>
      <c r="P102" s="463" t="s">
        <v>877</v>
      </c>
      <c r="Q102" s="458">
        <v>0</v>
      </c>
      <c r="R102" s="467">
        <v>0</v>
      </c>
      <c r="S102" s="458">
        <v>0</v>
      </c>
      <c r="T102" s="457"/>
    </row>
    <row r="103" spans="1:20" ht="16.5">
      <c r="A103" s="120" t="s">
        <v>443</v>
      </c>
      <c r="B103" s="456">
        <v>0</v>
      </c>
      <c r="C103" s="456">
        <v>0</v>
      </c>
      <c r="D103" s="456"/>
      <c r="F103" s="120" t="s">
        <v>443</v>
      </c>
      <c r="G103" s="52">
        <v>0</v>
      </c>
      <c r="H103" s="52">
        <v>0</v>
      </c>
      <c r="I103" s="52">
        <v>0</v>
      </c>
      <c r="K103" s="85" t="s">
        <v>498</v>
      </c>
      <c r="L103" s="52">
        <v>0</v>
      </c>
      <c r="M103" s="52">
        <v>0</v>
      </c>
      <c r="P103" s="463" t="s">
        <v>878</v>
      </c>
      <c r="Q103" s="458">
        <v>0</v>
      </c>
      <c r="R103" s="467">
        <v>0</v>
      </c>
      <c r="S103" s="458">
        <v>0</v>
      </c>
      <c r="T103" s="457"/>
    </row>
    <row r="104" spans="1:20" ht="16.5">
      <c r="A104" s="120" t="s">
        <v>444</v>
      </c>
      <c r="B104" s="456">
        <v>0</v>
      </c>
      <c r="C104" s="456">
        <v>0</v>
      </c>
      <c r="D104" s="456"/>
      <c r="F104" s="120" t="s">
        <v>444</v>
      </c>
      <c r="G104" s="52">
        <v>0</v>
      </c>
      <c r="H104" s="52">
        <v>0</v>
      </c>
      <c r="I104" s="52">
        <v>0</v>
      </c>
      <c r="K104" s="85" t="s">
        <v>499</v>
      </c>
      <c r="L104" s="52">
        <v>0</v>
      </c>
      <c r="M104" s="52">
        <v>0</v>
      </c>
      <c r="N104" s="86">
        <v>0</v>
      </c>
      <c r="P104" s="463" t="s">
        <v>879</v>
      </c>
      <c r="Q104" s="458">
        <v>538</v>
      </c>
      <c r="R104" s="467">
        <v>0</v>
      </c>
      <c r="S104" s="458">
        <v>0</v>
      </c>
      <c r="T104" s="457"/>
    </row>
    <row r="105" spans="1:20">
      <c r="A105" s="120" t="s">
        <v>445</v>
      </c>
      <c r="B105" s="456">
        <v>0</v>
      </c>
      <c r="C105" s="456">
        <v>0</v>
      </c>
      <c r="D105" s="456"/>
      <c r="F105" s="120" t="s">
        <v>445</v>
      </c>
      <c r="G105" s="52">
        <v>0</v>
      </c>
      <c r="H105" s="52">
        <v>0</v>
      </c>
      <c r="I105" s="52">
        <v>0</v>
      </c>
      <c r="K105" s="85" t="s">
        <v>500</v>
      </c>
      <c r="L105" s="52">
        <v>0</v>
      </c>
      <c r="M105" s="52">
        <v>0</v>
      </c>
      <c r="N105" s="86">
        <v>0</v>
      </c>
      <c r="P105" s="463" t="s">
        <v>880</v>
      </c>
      <c r="Q105" s="458">
        <v>388</v>
      </c>
      <c r="R105" s="467">
        <v>0</v>
      </c>
      <c r="S105" s="458">
        <v>0</v>
      </c>
      <c r="T105" s="457"/>
    </row>
    <row r="106" spans="1:20">
      <c r="A106" s="120" t="s">
        <v>446</v>
      </c>
      <c r="B106" s="456">
        <v>0</v>
      </c>
      <c r="C106" s="456">
        <v>0</v>
      </c>
      <c r="D106" s="456"/>
      <c r="F106" s="120" t="s">
        <v>446</v>
      </c>
      <c r="G106" s="52">
        <v>0</v>
      </c>
      <c r="H106" s="52">
        <v>0</v>
      </c>
      <c r="I106" s="52">
        <v>0</v>
      </c>
      <c r="K106" s="85" t="s">
        <v>501</v>
      </c>
      <c r="L106" s="52">
        <v>0</v>
      </c>
      <c r="M106" s="52">
        <v>0</v>
      </c>
      <c r="N106" s="86">
        <v>0</v>
      </c>
      <c r="P106" s="463" t="s">
        <v>881</v>
      </c>
      <c r="Q106" s="458">
        <v>0</v>
      </c>
      <c r="R106" s="467">
        <v>0</v>
      </c>
      <c r="S106" s="458">
        <v>0</v>
      </c>
      <c r="T106" s="457"/>
    </row>
    <row r="107" spans="1:20">
      <c r="A107" s="120" t="s">
        <v>447</v>
      </c>
      <c r="B107" s="456">
        <v>0</v>
      </c>
      <c r="C107" s="456">
        <v>0</v>
      </c>
      <c r="D107" s="456"/>
      <c r="F107" s="120" t="s">
        <v>447</v>
      </c>
      <c r="G107" s="52">
        <v>0</v>
      </c>
      <c r="H107" s="52">
        <v>0</v>
      </c>
      <c r="I107" s="52">
        <v>0</v>
      </c>
      <c r="K107" s="85" t="s">
        <v>502</v>
      </c>
      <c r="L107" s="52">
        <v>0</v>
      </c>
      <c r="M107" s="52">
        <v>0</v>
      </c>
      <c r="P107" s="463" t="s">
        <v>882</v>
      </c>
      <c r="Q107" s="458">
        <v>0</v>
      </c>
      <c r="R107" s="467">
        <v>0</v>
      </c>
      <c r="S107" s="458">
        <v>0</v>
      </c>
      <c r="T107" s="457"/>
    </row>
    <row r="108" spans="1:20">
      <c r="A108" s="120" t="s">
        <v>448</v>
      </c>
      <c r="B108" s="456">
        <v>0</v>
      </c>
      <c r="C108" s="456">
        <v>0</v>
      </c>
      <c r="D108" s="456"/>
      <c r="F108" s="120" t="s">
        <v>448</v>
      </c>
      <c r="G108" s="52">
        <v>0</v>
      </c>
      <c r="H108" s="52">
        <v>0</v>
      </c>
      <c r="I108" s="52">
        <v>0</v>
      </c>
      <c r="K108" s="85" t="s">
        <v>503</v>
      </c>
      <c r="L108" s="52">
        <v>0</v>
      </c>
      <c r="M108" s="52">
        <v>0</v>
      </c>
      <c r="N108" s="86">
        <v>-1141513.27</v>
      </c>
      <c r="P108" s="463" t="s">
        <v>883</v>
      </c>
      <c r="Q108" s="458">
        <v>150</v>
      </c>
      <c r="R108" s="467">
        <v>0</v>
      </c>
      <c r="S108" s="458">
        <v>0</v>
      </c>
      <c r="T108" s="457"/>
    </row>
    <row r="109" spans="1:20">
      <c r="A109" s="120" t="s">
        <v>449</v>
      </c>
      <c r="B109" s="456">
        <v>0</v>
      </c>
      <c r="C109" s="456">
        <v>0</v>
      </c>
      <c r="D109" s="456"/>
      <c r="F109" s="120" t="s">
        <v>449</v>
      </c>
      <c r="G109" s="52">
        <v>0</v>
      </c>
      <c r="H109" s="52">
        <v>0</v>
      </c>
      <c r="I109" s="52">
        <v>0</v>
      </c>
      <c r="P109" s="463" t="s">
        <v>884</v>
      </c>
      <c r="Q109" s="458">
        <v>0</v>
      </c>
      <c r="R109" s="469">
        <v>0</v>
      </c>
      <c r="S109" s="470">
        <v>0</v>
      </c>
      <c r="T109" s="457"/>
    </row>
    <row r="110" spans="1:20">
      <c r="A110" s="120" t="s">
        <v>450</v>
      </c>
      <c r="B110" s="456">
        <v>0</v>
      </c>
      <c r="C110" s="456">
        <v>0</v>
      </c>
      <c r="D110" s="456"/>
      <c r="F110" s="120" t="s">
        <v>450</v>
      </c>
      <c r="G110" s="52">
        <v>0</v>
      </c>
      <c r="H110" s="52">
        <v>0</v>
      </c>
      <c r="I110" s="52">
        <v>0</v>
      </c>
      <c r="R110" s="471"/>
      <c r="S110" s="472"/>
    </row>
    <row r="111" spans="1:20">
      <c r="A111" s="120" t="s">
        <v>451</v>
      </c>
      <c r="B111" s="456">
        <v>0</v>
      </c>
      <c r="C111" s="456">
        <v>0</v>
      </c>
      <c r="D111" s="456"/>
      <c r="F111" s="120" t="s">
        <v>451</v>
      </c>
      <c r="G111" s="52">
        <v>0</v>
      </c>
      <c r="H111" s="52">
        <v>0</v>
      </c>
      <c r="I111" s="52">
        <v>0</v>
      </c>
      <c r="R111" s="471"/>
      <c r="S111" s="472"/>
    </row>
    <row r="112" spans="1:20">
      <c r="A112" s="120" t="s">
        <v>452</v>
      </c>
      <c r="B112" s="456">
        <v>0</v>
      </c>
      <c r="C112" s="456">
        <v>0</v>
      </c>
      <c r="D112" s="456"/>
      <c r="F112" s="120" t="s">
        <v>452</v>
      </c>
      <c r="G112" s="52">
        <v>0</v>
      </c>
      <c r="H112" s="52">
        <v>0</v>
      </c>
      <c r="I112" s="52">
        <v>0</v>
      </c>
      <c r="R112" s="471"/>
      <c r="S112" s="472"/>
    </row>
    <row r="113" spans="18:19">
      <c r="R113" s="471"/>
      <c r="S113" s="472"/>
    </row>
  </sheetData>
  <mergeCells count="17">
    <mergeCell ref="M4:M5"/>
    <mergeCell ref="A1:D1"/>
    <mergeCell ref="F1:I1"/>
    <mergeCell ref="K1:N1"/>
    <mergeCell ref="P1:T1"/>
    <mergeCell ref="P3:P4"/>
    <mergeCell ref="A4:A5"/>
    <mergeCell ref="B4:B5"/>
    <mergeCell ref="C4:C5"/>
    <mergeCell ref="D4:D5"/>
    <mergeCell ref="F4:F5"/>
    <mergeCell ref="N4:N5"/>
    <mergeCell ref="G4:G5"/>
    <mergeCell ref="H4:H5"/>
    <mergeCell ref="I4:I5"/>
    <mergeCell ref="K4:K5"/>
    <mergeCell ref="L4:L5"/>
  </mergeCells>
  <phoneticPr fontId="38" type="noConversion"/>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48"/>
  <sheetViews>
    <sheetView workbookViewId="0">
      <pane xSplit="1" ySplit="4" topLeftCell="B5" activePane="bottomRight" state="frozen"/>
      <selection pane="topRight"/>
      <selection pane="bottomLeft"/>
      <selection pane="bottomRight" activeCell="D14" sqref="D14"/>
    </sheetView>
  </sheetViews>
  <sheetFormatPr defaultColWidth="9" defaultRowHeight="14.25"/>
  <cols>
    <col min="1" max="1" width="20" customWidth="1"/>
    <col min="26" max="26" width="12.625" customWidth="1"/>
  </cols>
  <sheetData>
    <row r="1" spans="1:26">
      <c r="A1" t="s">
        <v>535</v>
      </c>
    </row>
    <row r="2" spans="1:26">
      <c r="Y2" s="34"/>
      <c r="Z2" s="34" t="s">
        <v>536</v>
      </c>
    </row>
    <row r="3" spans="1:26" ht="14.25" customHeight="1">
      <c r="A3" s="679" t="s">
        <v>537</v>
      </c>
      <c r="B3" s="681" t="s">
        <v>538</v>
      </c>
      <c r="C3" s="677"/>
      <c r="D3" s="677"/>
      <c r="E3" s="677"/>
      <c r="F3" s="678"/>
      <c r="G3" s="676" t="s">
        <v>539</v>
      </c>
      <c r="H3" s="677"/>
      <c r="I3" s="677"/>
      <c r="J3" s="677"/>
      <c r="K3" s="678"/>
      <c r="L3" s="676" t="s">
        <v>540</v>
      </c>
      <c r="M3" s="677"/>
      <c r="N3" s="677"/>
      <c r="O3" s="677"/>
      <c r="P3" s="678"/>
      <c r="Q3" s="676" t="s">
        <v>541</v>
      </c>
      <c r="R3" s="677"/>
      <c r="S3" s="677"/>
      <c r="T3" s="677"/>
      <c r="U3" s="678"/>
      <c r="V3" s="676" t="s">
        <v>542</v>
      </c>
      <c r="W3" s="677"/>
      <c r="X3" s="677"/>
      <c r="Y3" s="677"/>
      <c r="Z3" s="678"/>
    </row>
    <row r="4" spans="1:26" ht="24.75">
      <c r="A4" s="680"/>
      <c r="B4" s="1" t="s">
        <v>543</v>
      </c>
      <c r="C4" s="1" t="s">
        <v>544</v>
      </c>
      <c r="D4" s="1" t="s">
        <v>545</v>
      </c>
      <c r="E4" s="2" t="s">
        <v>546</v>
      </c>
      <c r="F4" s="3" t="s">
        <v>547</v>
      </c>
      <c r="G4" s="4" t="s">
        <v>543</v>
      </c>
      <c r="H4" s="1" t="s">
        <v>544</v>
      </c>
      <c r="I4" s="1" t="s">
        <v>545</v>
      </c>
      <c r="J4" s="2" t="s">
        <v>546</v>
      </c>
      <c r="K4" s="3" t="s">
        <v>547</v>
      </c>
      <c r="L4" s="4" t="s">
        <v>543</v>
      </c>
      <c r="M4" s="1" t="s">
        <v>544</v>
      </c>
      <c r="N4" s="1" t="s">
        <v>545</v>
      </c>
      <c r="O4" s="2" t="s">
        <v>546</v>
      </c>
      <c r="P4" s="3" t="s">
        <v>547</v>
      </c>
      <c r="Q4" s="4" t="s">
        <v>543</v>
      </c>
      <c r="R4" s="1" t="s">
        <v>544</v>
      </c>
      <c r="S4" s="1" t="s">
        <v>545</v>
      </c>
      <c r="T4" s="2" t="s">
        <v>546</v>
      </c>
      <c r="U4" s="3" t="s">
        <v>547</v>
      </c>
      <c r="V4" s="4" t="s">
        <v>543</v>
      </c>
      <c r="W4" s="1" t="s">
        <v>544</v>
      </c>
      <c r="X4" s="1" t="s">
        <v>545</v>
      </c>
      <c r="Y4" s="2" t="s">
        <v>546</v>
      </c>
      <c r="Z4" s="3" t="s">
        <v>547</v>
      </c>
    </row>
    <row r="5" spans="1:26">
      <c r="A5" s="5" t="s">
        <v>548</v>
      </c>
      <c r="B5" s="6"/>
      <c r="C5" s="6"/>
      <c r="D5" s="7" t="e">
        <f>C5/B5</f>
        <v>#DIV/0!</v>
      </c>
      <c r="E5" s="6"/>
      <c r="F5" s="8" t="e">
        <f>C5/E5</f>
        <v>#DIV/0!</v>
      </c>
      <c r="G5" s="9"/>
      <c r="H5" s="6"/>
      <c r="I5" s="7" t="e">
        <f>H5/G5</f>
        <v>#DIV/0!</v>
      </c>
      <c r="J5" s="6"/>
      <c r="K5" s="8" t="e">
        <f>H5/J5</f>
        <v>#DIV/0!</v>
      </c>
      <c r="L5" s="9"/>
      <c r="M5" s="6"/>
      <c r="N5" s="7" t="e">
        <f>M5/L5</f>
        <v>#DIV/0!</v>
      </c>
      <c r="O5" s="6"/>
      <c r="P5" s="8" t="e">
        <f>M5/O5</f>
        <v>#DIV/0!</v>
      </c>
      <c r="Q5" s="9"/>
      <c r="R5" s="6"/>
      <c r="S5" s="7" t="e">
        <f>R5/Q5</f>
        <v>#DIV/0!</v>
      </c>
      <c r="T5" s="6"/>
      <c r="U5" s="8" t="e">
        <f>R5/T5</f>
        <v>#DIV/0!</v>
      </c>
      <c r="V5" s="9"/>
      <c r="W5" s="6"/>
      <c r="X5" s="7" t="e">
        <f>W5/V5</f>
        <v>#DIV/0!</v>
      </c>
      <c r="Y5" s="6"/>
      <c r="Z5" s="8" t="e">
        <f>W5/Y5</f>
        <v>#DIV/0!</v>
      </c>
    </row>
    <row r="6" spans="1:26">
      <c r="A6" s="10" t="s">
        <v>549</v>
      </c>
      <c r="B6" s="11"/>
      <c r="C6" s="11"/>
      <c r="D6" s="11"/>
      <c r="E6" s="11"/>
      <c r="F6" s="12"/>
      <c r="G6" s="13"/>
      <c r="H6" s="11"/>
      <c r="I6" s="11"/>
      <c r="J6" s="11"/>
      <c r="K6" s="12"/>
      <c r="L6" s="13"/>
      <c r="M6" s="11"/>
      <c r="N6" s="11"/>
      <c r="O6" s="11"/>
      <c r="P6" s="12"/>
      <c r="Q6" s="13"/>
      <c r="R6" s="11"/>
      <c r="S6" s="11"/>
      <c r="T6" s="11"/>
      <c r="U6" s="12"/>
      <c r="V6" s="13"/>
      <c r="W6" s="11"/>
      <c r="X6" s="11"/>
      <c r="Y6" s="11"/>
      <c r="Z6" s="12"/>
    </row>
    <row r="7" spans="1:26" ht="21.75">
      <c r="A7" s="14" t="s">
        <v>550</v>
      </c>
      <c r="B7" s="15"/>
      <c r="C7" s="15"/>
      <c r="D7" s="15"/>
      <c r="E7" s="15"/>
      <c r="F7" s="16"/>
      <c r="G7" s="17"/>
      <c r="H7" s="15"/>
      <c r="I7" s="15"/>
      <c r="J7" s="15"/>
      <c r="K7" s="16"/>
      <c r="L7" s="17"/>
      <c r="M7" s="15"/>
      <c r="N7" s="15"/>
      <c r="O7" s="15"/>
      <c r="P7" s="16"/>
      <c r="Q7" s="17"/>
      <c r="R7" s="15"/>
      <c r="S7" s="15"/>
      <c r="T7" s="15"/>
      <c r="U7" s="16"/>
      <c r="V7" s="17"/>
      <c r="W7" s="15"/>
      <c r="X7" s="15"/>
      <c r="Y7" s="15"/>
      <c r="Z7" s="16"/>
    </row>
    <row r="8" spans="1:26">
      <c r="A8" s="18" t="s">
        <v>551</v>
      </c>
      <c r="B8" s="15"/>
      <c r="C8" s="15"/>
      <c r="D8" s="15"/>
      <c r="E8" s="15"/>
      <c r="F8" s="16"/>
      <c r="G8" s="17"/>
      <c r="H8" s="15"/>
      <c r="I8" s="15"/>
      <c r="J8" s="15"/>
      <c r="K8" s="16"/>
      <c r="L8" s="17"/>
      <c r="M8" s="15"/>
      <c r="N8" s="15"/>
      <c r="O8" s="15"/>
      <c r="P8" s="16"/>
      <c r="Q8" s="17"/>
      <c r="R8" s="15"/>
      <c r="S8" s="15"/>
      <c r="T8" s="15"/>
      <c r="U8" s="16"/>
      <c r="V8" s="17"/>
      <c r="W8" s="15"/>
      <c r="X8" s="15"/>
      <c r="Y8" s="15"/>
      <c r="Z8" s="16"/>
    </row>
    <row r="9" spans="1:26">
      <c r="A9" s="18" t="s">
        <v>552</v>
      </c>
      <c r="B9" s="19"/>
      <c r="C9" s="19"/>
      <c r="D9" s="19"/>
      <c r="E9" s="19"/>
      <c r="F9" s="20"/>
      <c r="G9" s="21"/>
      <c r="H9" s="19"/>
      <c r="I9" s="19"/>
      <c r="J9" s="19"/>
      <c r="K9" s="20"/>
      <c r="L9" s="21"/>
      <c r="M9" s="19"/>
      <c r="N9" s="19"/>
      <c r="O9" s="19"/>
      <c r="P9" s="20"/>
      <c r="Q9" s="21"/>
      <c r="R9" s="19"/>
      <c r="S9" s="19"/>
      <c r="T9" s="19"/>
      <c r="U9" s="20"/>
      <c r="V9" s="21"/>
      <c r="W9" s="19"/>
      <c r="X9" s="19"/>
      <c r="Y9" s="19"/>
      <c r="Z9" s="20"/>
    </row>
    <row r="10" spans="1:26">
      <c r="A10" s="5" t="s">
        <v>553</v>
      </c>
      <c r="B10" s="6"/>
      <c r="C10" s="6"/>
      <c r="D10" s="7" t="e">
        <f t="shared" ref="D10:D15" si="0">C10/B10</f>
        <v>#DIV/0!</v>
      </c>
      <c r="E10" s="6"/>
      <c r="F10" s="8" t="e">
        <f t="shared" ref="F10:F15" si="1">C10/E10</f>
        <v>#DIV/0!</v>
      </c>
      <c r="G10" s="9"/>
      <c r="H10" s="6"/>
      <c r="I10" s="7" t="e">
        <f t="shared" ref="I10:I15" si="2">H10/G10</f>
        <v>#DIV/0!</v>
      </c>
      <c r="J10" s="6"/>
      <c r="K10" s="8" t="e">
        <f t="shared" ref="K10:K15" si="3">H10/J10</f>
        <v>#DIV/0!</v>
      </c>
      <c r="L10" s="9"/>
      <c r="M10" s="6"/>
      <c r="N10" s="7" t="e">
        <f t="shared" ref="N10:N15" si="4">M10/L10</f>
        <v>#DIV/0!</v>
      </c>
      <c r="O10" s="6"/>
      <c r="P10" s="8" t="e">
        <f t="shared" ref="P10:P15" si="5">M10/O10</f>
        <v>#DIV/0!</v>
      </c>
      <c r="Q10" s="9"/>
      <c r="R10" s="6"/>
      <c r="S10" s="7" t="e">
        <f t="shared" ref="S10:S15" si="6">R10/Q10</f>
        <v>#DIV/0!</v>
      </c>
      <c r="T10" s="6"/>
      <c r="U10" s="8" t="e">
        <f t="shared" ref="U10:U15" si="7">R10/T10</f>
        <v>#DIV/0!</v>
      </c>
      <c r="V10" s="9"/>
      <c r="W10" s="6"/>
      <c r="X10" s="7" t="e">
        <f t="shared" ref="X10:X15" si="8">W10/V10</f>
        <v>#DIV/0!</v>
      </c>
      <c r="Y10" s="6"/>
      <c r="Z10" s="8" t="e">
        <f t="shared" ref="Z10:Z15" si="9">W10/Y10</f>
        <v>#DIV/0!</v>
      </c>
    </row>
    <row r="11" spans="1:26" ht="24">
      <c r="A11" s="22" t="s">
        <v>554</v>
      </c>
      <c r="B11" s="6"/>
      <c r="C11" s="6"/>
      <c r="D11" s="7" t="e">
        <f t="shared" si="0"/>
        <v>#DIV/0!</v>
      </c>
      <c r="E11" s="6"/>
      <c r="F11" s="8" t="e">
        <f t="shared" si="1"/>
        <v>#DIV/0!</v>
      </c>
      <c r="G11" s="9"/>
      <c r="H11" s="6"/>
      <c r="I11" s="7" t="e">
        <f t="shared" si="2"/>
        <v>#DIV/0!</v>
      </c>
      <c r="J11" s="6"/>
      <c r="K11" s="8" t="e">
        <f t="shared" si="3"/>
        <v>#DIV/0!</v>
      </c>
      <c r="L11" s="9"/>
      <c r="M11" s="6"/>
      <c r="N11" s="7" t="e">
        <f t="shared" si="4"/>
        <v>#DIV/0!</v>
      </c>
      <c r="O11" s="6"/>
      <c r="P11" s="8" t="e">
        <f t="shared" si="5"/>
        <v>#DIV/0!</v>
      </c>
      <c r="Q11" s="9"/>
      <c r="R11" s="6"/>
      <c r="S11" s="7" t="e">
        <f t="shared" si="6"/>
        <v>#DIV/0!</v>
      </c>
      <c r="T11" s="6"/>
      <c r="U11" s="8" t="e">
        <f t="shared" si="7"/>
        <v>#DIV/0!</v>
      </c>
      <c r="V11" s="9"/>
      <c r="W11" s="6"/>
      <c r="X11" s="7" t="e">
        <f t="shared" si="8"/>
        <v>#DIV/0!</v>
      </c>
      <c r="Y11" s="6"/>
      <c r="Z11" s="8" t="e">
        <f t="shared" si="9"/>
        <v>#DIV/0!</v>
      </c>
    </row>
    <row r="12" spans="1:26" ht="24.75">
      <c r="A12" s="23" t="s">
        <v>555</v>
      </c>
      <c r="B12" s="15"/>
      <c r="C12" s="15"/>
      <c r="D12" s="15"/>
      <c r="E12" s="15"/>
      <c r="F12" s="16"/>
      <c r="G12" s="17"/>
      <c r="H12" s="15"/>
      <c r="I12" s="15"/>
      <c r="J12" s="15"/>
      <c r="K12" s="16"/>
      <c r="L12" s="17"/>
      <c r="M12" s="15"/>
      <c r="N12" s="15"/>
      <c r="O12" s="15"/>
      <c r="P12" s="16"/>
      <c r="Q12" s="17"/>
      <c r="R12" s="15"/>
      <c r="S12" s="15"/>
      <c r="T12" s="15"/>
      <c r="U12" s="16"/>
      <c r="V12" s="17"/>
      <c r="W12" s="15"/>
      <c r="X12" s="15"/>
      <c r="Y12" s="15"/>
      <c r="Z12" s="16"/>
    </row>
    <row r="13" spans="1:26" ht="24">
      <c r="A13" s="23" t="s">
        <v>556</v>
      </c>
      <c r="B13" s="19"/>
      <c r="C13" s="19"/>
      <c r="D13" s="19"/>
      <c r="E13" s="19"/>
      <c r="F13" s="20"/>
      <c r="G13" s="21"/>
      <c r="H13" s="19"/>
      <c r="I13" s="19"/>
      <c r="J13" s="19"/>
      <c r="K13" s="20"/>
      <c r="L13" s="21"/>
      <c r="M13" s="19"/>
      <c r="N13" s="19"/>
      <c r="O13" s="19"/>
      <c r="P13" s="20"/>
      <c r="Q13" s="21"/>
      <c r="R13" s="19"/>
      <c r="S13" s="19"/>
      <c r="T13" s="19"/>
      <c r="U13" s="20"/>
      <c r="V13" s="21"/>
      <c r="W13" s="19"/>
      <c r="X13" s="19"/>
      <c r="Y13" s="19"/>
      <c r="Z13" s="20"/>
    </row>
    <row r="14" spans="1:26" ht="24.75">
      <c r="A14" s="23" t="s">
        <v>557</v>
      </c>
      <c r="B14" s="11"/>
      <c r="C14" s="11"/>
      <c r="D14" s="11"/>
      <c r="E14" s="11"/>
      <c r="F14" s="12"/>
      <c r="G14" s="13"/>
      <c r="H14" s="11"/>
      <c r="I14" s="11"/>
      <c r="J14" s="11"/>
      <c r="K14" s="12"/>
      <c r="L14" s="13"/>
      <c r="M14" s="11"/>
      <c r="N14" s="11"/>
      <c r="O14" s="11"/>
      <c r="P14" s="12"/>
      <c r="Q14" s="13"/>
      <c r="R14" s="11"/>
      <c r="S14" s="11"/>
      <c r="T14" s="11"/>
      <c r="U14" s="12"/>
      <c r="V14" s="13"/>
      <c r="W14" s="11"/>
      <c r="X14" s="11"/>
      <c r="Y14" s="11"/>
      <c r="Z14" s="12"/>
    </row>
    <row r="15" spans="1:26">
      <c r="A15" s="22" t="s">
        <v>558</v>
      </c>
      <c r="B15" s="6"/>
      <c r="C15" s="6"/>
      <c r="D15" s="7" t="e">
        <f t="shared" si="0"/>
        <v>#DIV/0!</v>
      </c>
      <c r="E15" s="6"/>
      <c r="F15" s="8" t="e">
        <f t="shared" si="1"/>
        <v>#DIV/0!</v>
      </c>
      <c r="G15" s="9"/>
      <c r="H15" s="6"/>
      <c r="I15" s="7" t="e">
        <f t="shared" si="2"/>
        <v>#DIV/0!</v>
      </c>
      <c r="J15" s="6"/>
      <c r="K15" s="8" t="e">
        <f t="shared" si="3"/>
        <v>#DIV/0!</v>
      </c>
      <c r="L15" s="9"/>
      <c r="M15" s="6"/>
      <c r="N15" s="7" t="e">
        <f t="shared" si="4"/>
        <v>#DIV/0!</v>
      </c>
      <c r="O15" s="6"/>
      <c r="P15" s="8" t="e">
        <f t="shared" si="5"/>
        <v>#DIV/0!</v>
      </c>
      <c r="Q15" s="9"/>
      <c r="R15" s="6"/>
      <c r="S15" s="7" t="e">
        <f t="shared" si="6"/>
        <v>#DIV/0!</v>
      </c>
      <c r="T15" s="6"/>
      <c r="U15" s="8" t="e">
        <f t="shared" si="7"/>
        <v>#DIV/0!</v>
      </c>
      <c r="V15" s="9"/>
      <c r="W15" s="6"/>
      <c r="X15" s="7" t="e">
        <f t="shared" si="8"/>
        <v>#DIV/0!</v>
      </c>
      <c r="Y15" s="6"/>
      <c r="Z15" s="8" t="e">
        <f t="shared" si="9"/>
        <v>#DIV/0!</v>
      </c>
    </row>
    <row r="16" spans="1:26">
      <c r="A16" s="24" t="s">
        <v>559</v>
      </c>
      <c r="B16" s="11"/>
      <c r="C16" s="11"/>
      <c r="D16" s="11"/>
      <c r="E16" s="11"/>
      <c r="F16" s="12"/>
      <c r="G16" s="13"/>
      <c r="H16" s="11"/>
      <c r="I16" s="11"/>
      <c r="J16" s="11"/>
      <c r="K16" s="12"/>
      <c r="L16" s="13"/>
      <c r="M16" s="11"/>
      <c r="N16" s="11"/>
      <c r="O16" s="11"/>
      <c r="P16" s="12"/>
      <c r="Q16" s="13"/>
      <c r="R16" s="11"/>
      <c r="S16" s="11"/>
      <c r="T16" s="11"/>
      <c r="U16" s="12"/>
      <c r="V16" s="13"/>
      <c r="W16" s="11"/>
      <c r="X16" s="11"/>
      <c r="Y16" s="11"/>
      <c r="Z16" s="12"/>
    </row>
    <row r="17" spans="1:26">
      <c r="A17" s="22" t="s">
        <v>560</v>
      </c>
      <c r="B17" s="6"/>
      <c r="C17" s="6"/>
      <c r="D17" s="7" t="e">
        <f>C17/B17</f>
        <v>#DIV/0!</v>
      </c>
      <c r="E17" s="6"/>
      <c r="F17" s="8" t="e">
        <f>C17/E17</f>
        <v>#DIV/0!</v>
      </c>
      <c r="G17" s="9"/>
      <c r="H17" s="6"/>
      <c r="I17" s="7" t="e">
        <f>H17/G17</f>
        <v>#DIV/0!</v>
      </c>
      <c r="J17" s="6"/>
      <c r="K17" s="8" t="e">
        <f>H17/J17</f>
        <v>#DIV/0!</v>
      </c>
      <c r="L17" s="9"/>
      <c r="M17" s="6"/>
      <c r="N17" s="7" t="e">
        <f>M17/L17</f>
        <v>#DIV/0!</v>
      </c>
      <c r="O17" s="6"/>
      <c r="P17" s="8" t="e">
        <f>M17/O17</f>
        <v>#DIV/0!</v>
      </c>
      <c r="Q17" s="9"/>
      <c r="R17" s="6"/>
      <c r="S17" s="7" t="e">
        <f>R17/Q17</f>
        <v>#DIV/0!</v>
      </c>
      <c r="T17" s="6"/>
      <c r="U17" s="8" t="e">
        <f>R17/T17</f>
        <v>#DIV/0!</v>
      </c>
      <c r="V17" s="9"/>
      <c r="W17" s="6"/>
      <c r="X17" s="7" t="e">
        <f>W17/V17</f>
        <v>#DIV/0!</v>
      </c>
      <c r="Y17" s="6"/>
      <c r="Z17" s="8" t="e">
        <f>W17/Y17</f>
        <v>#DIV/0!</v>
      </c>
    </row>
    <row r="18" spans="1:26" ht="24.75">
      <c r="A18" s="23" t="s">
        <v>561</v>
      </c>
      <c r="B18" s="25"/>
      <c r="C18" s="25"/>
      <c r="D18" s="25"/>
      <c r="E18" s="25"/>
      <c r="F18" s="26"/>
      <c r="G18" s="27"/>
      <c r="H18" s="25"/>
      <c r="I18" s="25"/>
      <c r="J18" s="25"/>
      <c r="K18" s="26"/>
      <c r="L18" s="27"/>
      <c r="M18" s="25"/>
      <c r="N18" s="25"/>
      <c r="O18" s="25"/>
      <c r="P18" s="26"/>
      <c r="Q18" s="27"/>
      <c r="R18" s="25"/>
      <c r="S18" s="25"/>
      <c r="T18" s="25"/>
      <c r="U18" s="26"/>
      <c r="V18" s="27"/>
      <c r="W18" s="25"/>
      <c r="X18" s="25"/>
      <c r="Y18" s="25"/>
      <c r="Z18" s="26"/>
    </row>
    <row r="19" spans="1:26">
      <c r="A19" s="23" t="s">
        <v>562</v>
      </c>
      <c r="B19" s="6"/>
      <c r="C19" s="6"/>
      <c r="D19" s="7" t="e">
        <f t="shared" ref="D19:D27" si="10">C19/B19</f>
        <v>#DIV/0!</v>
      </c>
      <c r="E19" s="6"/>
      <c r="F19" s="8" t="e">
        <f t="shared" ref="F19:F27" si="11">C19/E19</f>
        <v>#DIV/0!</v>
      </c>
      <c r="G19" s="9"/>
      <c r="H19" s="6"/>
      <c r="I19" s="7" t="e">
        <f t="shared" ref="I19:I27" si="12">H19/G19</f>
        <v>#DIV/0!</v>
      </c>
      <c r="J19" s="6"/>
      <c r="K19" s="8" t="e">
        <f t="shared" ref="K19:K27" si="13">H19/J19</f>
        <v>#DIV/0!</v>
      </c>
      <c r="L19" s="9"/>
      <c r="M19" s="6"/>
      <c r="N19" s="7" t="e">
        <f t="shared" ref="N19:N27" si="14">M19/L19</f>
        <v>#DIV/0!</v>
      </c>
      <c r="O19" s="6"/>
      <c r="P19" s="8" t="e">
        <f t="shared" ref="P19:P27" si="15">M19/O19</f>
        <v>#DIV/0!</v>
      </c>
      <c r="Q19" s="9"/>
      <c r="R19" s="6"/>
      <c r="S19" s="7" t="e">
        <f t="shared" ref="S19:S27" si="16">R19/Q19</f>
        <v>#DIV/0!</v>
      </c>
      <c r="T19" s="6"/>
      <c r="U19" s="8" t="e">
        <f t="shared" ref="U19:U27" si="17">R19/T19</f>
        <v>#DIV/0!</v>
      </c>
      <c r="V19" s="9"/>
      <c r="W19" s="6"/>
      <c r="X19" s="7" t="e">
        <f t="shared" ref="X19:X27" si="18">W19/V19</f>
        <v>#DIV/0!</v>
      </c>
      <c r="Y19" s="6"/>
      <c r="Z19" s="8" t="e">
        <f t="shared" ref="Z19:Z27" si="19">W19/Y19</f>
        <v>#DIV/0!</v>
      </c>
    </row>
    <row r="20" spans="1:26">
      <c r="A20" s="22" t="s">
        <v>563</v>
      </c>
      <c r="B20" s="6"/>
      <c r="C20" s="6"/>
      <c r="D20" s="7" t="e">
        <f t="shared" si="10"/>
        <v>#DIV/0!</v>
      </c>
      <c r="E20" s="6"/>
      <c r="F20" s="8" t="e">
        <f t="shared" si="11"/>
        <v>#DIV/0!</v>
      </c>
      <c r="G20" s="9"/>
      <c r="H20" s="6"/>
      <c r="I20" s="7" t="e">
        <f t="shared" si="12"/>
        <v>#DIV/0!</v>
      </c>
      <c r="J20" s="6"/>
      <c r="K20" s="8" t="e">
        <f t="shared" si="13"/>
        <v>#DIV/0!</v>
      </c>
      <c r="L20" s="9"/>
      <c r="M20" s="6"/>
      <c r="N20" s="7" t="e">
        <f t="shared" si="14"/>
        <v>#DIV/0!</v>
      </c>
      <c r="O20" s="6"/>
      <c r="P20" s="8" t="e">
        <f t="shared" si="15"/>
        <v>#DIV/0!</v>
      </c>
      <c r="Q20" s="9"/>
      <c r="R20" s="6"/>
      <c r="S20" s="7" t="e">
        <f t="shared" si="16"/>
        <v>#DIV/0!</v>
      </c>
      <c r="T20" s="6"/>
      <c r="U20" s="8" t="e">
        <f t="shared" si="17"/>
        <v>#DIV/0!</v>
      </c>
      <c r="V20" s="9"/>
      <c r="W20" s="6"/>
      <c r="X20" s="7" t="e">
        <f t="shared" si="18"/>
        <v>#DIV/0!</v>
      </c>
      <c r="Y20" s="6"/>
      <c r="Z20" s="8" t="e">
        <f t="shared" si="19"/>
        <v>#DIV/0!</v>
      </c>
    </row>
    <row r="21" spans="1:26" ht="24">
      <c r="A21" s="23" t="s">
        <v>564</v>
      </c>
      <c r="B21" s="6"/>
      <c r="C21" s="6"/>
      <c r="D21" s="7" t="e">
        <f t="shared" si="10"/>
        <v>#DIV/0!</v>
      </c>
      <c r="E21" s="6"/>
      <c r="F21" s="8" t="e">
        <f t="shared" si="11"/>
        <v>#DIV/0!</v>
      </c>
      <c r="G21" s="9"/>
      <c r="H21" s="6"/>
      <c r="I21" s="7" t="e">
        <f t="shared" si="12"/>
        <v>#DIV/0!</v>
      </c>
      <c r="J21" s="6"/>
      <c r="K21" s="8" t="e">
        <f t="shared" si="13"/>
        <v>#DIV/0!</v>
      </c>
      <c r="L21" s="9"/>
      <c r="M21" s="6"/>
      <c r="N21" s="7" t="e">
        <f t="shared" si="14"/>
        <v>#DIV/0!</v>
      </c>
      <c r="O21" s="6"/>
      <c r="P21" s="8" t="e">
        <f t="shared" si="15"/>
        <v>#DIV/0!</v>
      </c>
      <c r="Q21" s="9"/>
      <c r="R21" s="6"/>
      <c r="S21" s="7" t="e">
        <f t="shared" si="16"/>
        <v>#DIV/0!</v>
      </c>
      <c r="T21" s="6"/>
      <c r="U21" s="8" t="e">
        <f t="shared" si="17"/>
        <v>#DIV/0!</v>
      </c>
      <c r="V21" s="9"/>
      <c r="W21" s="6"/>
      <c r="X21" s="7" t="e">
        <f t="shared" si="18"/>
        <v>#DIV/0!</v>
      </c>
      <c r="Y21" s="6"/>
      <c r="Z21" s="8" t="e">
        <f t="shared" si="19"/>
        <v>#DIV/0!</v>
      </c>
    </row>
    <row r="22" spans="1:26">
      <c r="A22" s="23" t="s">
        <v>565</v>
      </c>
      <c r="B22" s="6"/>
      <c r="C22" s="6"/>
      <c r="D22" s="7" t="e">
        <f t="shared" si="10"/>
        <v>#DIV/0!</v>
      </c>
      <c r="E22" s="6"/>
      <c r="F22" s="8" t="e">
        <f t="shared" si="11"/>
        <v>#DIV/0!</v>
      </c>
      <c r="G22" s="9"/>
      <c r="H22" s="6"/>
      <c r="I22" s="7" t="e">
        <f t="shared" si="12"/>
        <v>#DIV/0!</v>
      </c>
      <c r="J22" s="6"/>
      <c r="K22" s="8" t="e">
        <f t="shared" si="13"/>
        <v>#DIV/0!</v>
      </c>
      <c r="L22" s="9"/>
      <c r="M22" s="6"/>
      <c r="N22" s="7" t="e">
        <f t="shared" si="14"/>
        <v>#DIV/0!</v>
      </c>
      <c r="O22" s="6"/>
      <c r="P22" s="8" t="e">
        <f t="shared" si="15"/>
        <v>#DIV/0!</v>
      </c>
      <c r="Q22" s="9"/>
      <c r="R22" s="6"/>
      <c r="S22" s="7" t="e">
        <f t="shared" si="16"/>
        <v>#DIV/0!</v>
      </c>
      <c r="T22" s="6"/>
      <c r="U22" s="8" t="e">
        <f t="shared" si="17"/>
        <v>#DIV/0!</v>
      </c>
      <c r="V22" s="9"/>
      <c r="W22" s="6"/>
      <c r="X22" s="7" t="e">
        <f t="shared" si="18"/>
        <v>#DIV/0!</v>
      </c>
      <c r="Y22" s="6"/>
      <c r="Z22" s="8" t="e">
        <f t="shared" si="19"/>
        <v>#DIV/0!</v>
      </c>
    </row>
    <row r="23" spans="1:26">
      <c r="A23" s="22" t="s">
        <v>566</v>
      </c>
      <c r="B23" s="6"/>
      <c r="C23" s="6"/>
      <c r="D23" s="7" t="e">
        <f t="shared" si="10"/>
        <v>#DIV/0!</v>
      </c>
      <c r="E23" s="6"/>
      <c r="F23" s="8" t="e">
        <f t="shared" si="11"/>
        <v>#DIV/0!</v>
      </c>
      <c r="G23" s="9"/>
      <c r="H23" s="6"/>
      <c r="I23" s="7" t="e">
        <f t="shared" si="12"/>
        <v>#DIV/0!</v>
      </c>
      <c r="J23" s="6"/>
      <c r="K23" s="8" t="e">
        <f t="shared" si="13"/>
        <v>#DIV/0!</v>
      </c>
      <c r="L23" s="9"/>
      <c r="M23" s="6"/>
      <c r="N23" s="7" t="e">
        <f t="shared" si="14"/>
        <v>#DIV/0!</v>
      </c>
      <c r="O23" s="6"/>
      <c r="P23" s="8" t="e">
        <f t="shared" si="15"/>
        <v>#DIV/0!</v>
      </c>
      <c r="Q23" s="9"/>
      <c r="R23" s="6"/>
      <c r="S23" s="7" t="e">
        <f t="shared" si="16"/>
        <v>#DIV/0!</v>
      </c>
      <c r="T23" s="6"/>
      <c r="U23" s="8" t="e">
        <f t="shared" si="17"/>
        <v>#DIV/0!</v>
      </c>
      <c r="V23" s="9"/>
      <c r="W23" s="6"/>
      <c r="X23" s="7" t="e">
        <f t="shared" si="18"/>
        <v>#DIV/0!</v>
      </c>
      <c r="Y23" s="6"/>
      <c r="Z23" s="8" t="e">
        <f t="shared" si="19"/>
        <v>#DIV/0!</v>
      </c>
    </row>
    <row r="24" spans="1:26" ht="24">
      <c r="A24" s="23" t="s">
        <v>567</v>
      </c>
      <c r="B24" s="6"/>
      <c r="C24" s="6"/>
      <c r="D24" s="7" t="e">
        <f t="shared" si="10"/>
        <v>#DIV/0!</v>
      </c>
      <c r="E24" s="6"/>
      <c r="F24" s="8" t="e">
        <f t="shared" si="11"/>
        <v>#DIV/0!</v>
      </c>
      <c r="G24" s="9"/>
      <c r="H24" s="6"/>
      <c r="I24" s="7" t="e">
        <f t="shared" si="12"/>
        <v>#DIV/0!</v>
      </c>
      <c r="J24" s="6"/>
      <c r="K24" s="8" t="e">
        <f t="shared" si="13"/>
        <v>#DIV/0!</v>
      </c>
      <c r="L24" s="9"/>
      <c r="M24" s="6"/>
      <c r="N24" s="7" t="e">
        <f t="shared" si="14"/>
        <v>#DIV/0!</v>
      </c>
      <c r="O24" s="6"/>
      <c r="P24" s="8" t="e">
        <f t="shared" si="15"/>
        <v>#DIV/0!</v>
      </c>
      <c r="Q24" s="9"/>
      <c r="R24" s="6"/>
      <c r="S24" s="7" t="e">
        <f t="shared" si="16"/>
        <v>#DIV/0!</v>
      </c>
      <c r="T24" s="6"/>
      <c r="U24" s="8" t="e">
        <f t="shared" si="17"/>
        <v>#DIV/0!</v>
      </c>
      <c r="V24" s="9"/>
      <c r="W24" s="6"/>
      <c r="X24" s="7" t="e">
        <f t="shared" si="18"/>
        <v>#DIV/0!</v>
      </c>
      <c r="Y24" s="6"/>
      <c r="Z24" s="8" t="e">
        <f t="shared" si="19"/>
        <v>#DIV/0!</v>
      </c>
    </row>
    <row r="25" spans="1:26">
      <c r="A25" s="28" t="s">
        <v>568</v>
      </c>
      <c r="B25" s="6"/>
      <c r="C25" s="6"/>
      <c r="D25" s="7" t="e">
        <f t="shared" si="10"/>
        <v>#DIV/0!</v>
      </c>
      <c r="E25" s="6"/>
      <c r="F25" s="8" t="e">
        <f t="shared" si="11"/>
        <v>#DIV/0!</v>
      </c>
      <c r="G25" s="9"/>
      <c r="H25" s="6"/>
      <c r="I25" s="7" t="e">
        <f t="shared" si="12"/>
        <v>#DIV/0!</v>
      </c>
      <c r="J25" s="6"/>
      <c r="K25" s="8" t="e">
        <f t="shared" si="13"/>
        <v>#DIV/0!</v>
      </c>
      <c r="L25" s="9"/>
      <c r="M25" s="6"/>
      <c r="N25" s="7" t="e">
        <f t="shared" si="14"/>
        <v>#DIV/0!</v>
      </c>
      <c r="O25" s="6"/>
      <c r="P25" s="8" t="e">
        <f t="shared" si="15"/>
        <v>#DIV/0!</v>
      </c>
      <c r="Q25" s="9"/>
      <c r="R25" s="6"/>
      <c r="S25" s="7" t="e">
        <f t="shared" si="16"/>
        <v>#DIV/0!</v>
      </c>
      <c r="T25" s="6"/>
      <c r="U25" s="8" t="e">
        <f t="shared" si="17"/>
        <v>#DIV/0!</v>
      </c>
      <c r="V25" s="9"/>
      <c r="W25" s="6"/>
      <c r="X25" s="7" t="e">
        <f t="shared" si="18"/>
        <v>#DIV/0!</v>
      </c>
      <c r="Y25" s="6"/>
      <c r="Z25" s="8" t="e">
        <f t="shared" si="19"/>
        <v>#DIV/0!</v>
      </c>
    </row>
    <row r="26" spans="1:26">
      <c r="A26" s="5" t="s">
        <v>569</v>
      </c>
      <c r="B26" s="6"/>
      <c r="C26" s="6"/>
      <c r="D26" s="7" t="e">
        <f t="shared" si="10"/>
        <v>#DIV/0!</v>
      </c>
      <c r="E26" s="6"/>
      <c r="F26" s="8" t="e">
        <f t="shared" si="11"/>
        <v>#DIV/0!</v>
      </c>
      <c r="G26" s="9"/>
      <c r="H26" s="6"/>
      <c r="I26" s="7" t="e">
        <f t="shared" si="12"/>
        <v>#DIV/0!</v>
      </c>
      <c r="J26" s="6"/>
      <c r="K26" s="8" t="e">
        <f t="shared" si="13"/>
        <v>#DIV/0!</v>
      </c>
      <c r="L26" s="9"/>
      <c r="M26" s="6"/>
      <c r="N26" s="7" t="e">
        <f t="shared" si="14"/>
        <v>#DIV/0!</v>
      </c>
      <c r="O26" s="6"/>
      <c r="P26" s="8" t="e">
        <f t="shared" si="15"/>
        <v>#DIV/0!</v>
      </c>
      <c r="Q26" s="9"/>
      <c r="R26" s="6"/>
      <c r="S26" s="7" t="e">
        <f t="shared" si="16"/>
        <v>#DIV/0!</v>
      </c>
      <c r="T26" s="6"/>
      <c r="U26" s="8" t="e">
        <f t="shared" si="17"/>
        <v>#DIV/0!</v>
      </c>
      <c r="V26" s="9"/>
      <c r="W26" s="6"/>
      <c r="X26" s="7" t="e">
        <f t="shared" si="18"/>
        <v>#DIV/0!</v>
      </c>
      <c r="Y26" s="6"/>
      <c r="Z26" s="8" t="e">
        <f t="shared" si="19"/>
        <v>#DIV/0!</v>
      </c>
    </row>
    <row r="27" spans="1:26">
      <c r="A27" s="22" t="s">
        <v>570</v>
      </c>
      <c r="B27" s="6"/>
      <c r="C27" s="6"/>
      <c r="D27" s="7" t="e">
        <f t="shared" si="10"/>
        <v>#DIV/0!</v>
      </c>
      <c r="E27" s="6"/>
      <c r="F27" s="8" t="e">
        <f t="shared" si="11"/>
        <v>#DIV/0!</v>
      </c>
      <c r="G27" s="9"/>
      <c r="H27" s="6"/>
      <c r="I27" s="7" t="e">
        <f t="shared" si="12"/>
        <v>#DIV/0!</v>
      </c>
      <c r="J27" s="6"/>
      <c r="K27" s="8" t="e">
        <f t="shared" si="13"/>
        <v>#DIV/0!</v>
      </c>
      <c r="L27" s="9"/>
      <c r="M27" s="6"/>
      <c r="N27" s="7" t="e">
        <f t="shared" si="14"/>
        <v>#DIV/0!</v>
      </c>
      <c r="O27" s="6"/>
      <c r="P27" s="8" t="e">
        <f t="shared" si="15"/>
        <v>#DIV/0!</v>
      </c>
      <c r="Q27" s="9"/>
      <c r="R27" s="6"/>
      <c r="S27" s="7" t="e">
        <f t="shared" si="16"/>
        <v>#DIV/0!</v>
      </c>
      <c r="T27" s="6"/>
      <c r="U27" s="8" t="e">
        <f t="shared" si="17"/>
        <v>#DIV/0!</v>
      </c>
      <c r="V27" s="9"/>
      <c r="W27" s="6"/>
      <c r="X27" s="7" t="e">
        <f t="shared" si="18"/>
        <v>#DIV/0!</v>
      </c>
      <c r="Y27" s="6"/>
      <c r="Z27" s="8" t="e">
        <f t="shared" si="19"/>
        <v>#DIV/0!</v>
      </c>
    </row>
    <row r="28" spans="1:26">
      <c r="A28" s="29" t="s">
        <v>571</v>
      </c>
      <c r="B28" s="15"/>
      <c r="C28" s="15"/>
      <c r="D28" s="15"/>
      <c r="E28" s="15"/>
      <c r="F28" s="16"/>
      <c r="G28" s="17"/>
      <c r="H28" s="15"/>
      <c r="I28" s="15"/>
      <c r="J28" s="15"/>
      <c r="K28" s="16"/>
      <c r="L28" s="17"/>
      <c r="M28" s="15"/>
      <c r="N28" s="15"/>
      <c r="O28" s="15"/>
      <c r="P28" s="16"/>
      <c r="Q28" s="17"/>
      <c r="R28" s="15"/>
      <c r="S28" s="15"/>
      <c r="T28" s="15"/>
      <c r="U28" s="16"/>
      <c r="V28" s="17"/>
      <c r="W28" s="15"/>
      <c r="X28" s="15"/>
      <c r="Y28" s="15"/>
      <c r="Z28" s="16"/>
    </row>
    <row r="29" spans="1:26">
      <c r="A29" s="29" t="s">
        <v>572</v>
      </c>
      <c r="B29" s="15"/>
      <c r="C29" s="15"/>
      <c r="D29" s="15"/>
      <c r="E29" s="15"/>
      <c r="F29" s="16"/>
      <c r="G29" s="17"/>
      <c r="H29" s="15"/>
      <c r="I29" s="15"/>
      <c r="J29" s="15"/>
      <c r="K29" s="16"/>
      <c r="L29" s="17"/>
      <c r="M29" s="15"/>
      <c r="N29" s="15"/>
      <c r="O29" s="15"/>
      <c r="P29" s="16"/>
      <c r="Q29" s="17"/>
      <c r="R29" s="15"/>
      <c r="S29" s="15"/>
      <c r="T29" s="15"/>
      <c r="U29" s="16"/>
      <c r="V29" s="17"/>
      <c r="W29" s="15"/>
      <c r="X29" s="15"/>
      <c r="Y29" s="15"/>
      <c r="Z29" s="16"/>
    </row>
    <row r="30" spans="1:26">
      <c r="A30" s="29" t="s">
        <v>573</v>
      </c>
      <c r="B30" s="15"/>
      <c r="C30" s="15"/>
      <c r="D30" s="15"/>
      <c r="E30" s="15"/>
      <c r="F30" s="16"/>
      <c r="G30" s="17"/>
      <c r="H30" s="15"/>
      <c r="I30" s="15"/>
      <c r="J30" s="15"/>
      <c r="K30" s="16"/>
      <c r="L30" s="17"/>
      <c r="M30" s="15"/>
      <c r="N30" s="15"/>
      <c r="O30" s="15"/>
      <c r="P30" s="16"/>
      <c r="Q30" s="17"/>
      <c r="R30" s="15"/>
      <c r="S30" s="15"/>
      <c r="T30" s="15"/>
      <c r="U30" s="16"/>
      <c r="V30" s="17"/>
      <c r="W30" s="15"/>
      <c r="X30" s="15"/>
      <c r="Y30" s="15"/>
      <c r="Z30" s="16"/>
    </row>
    <row r="31" spans="1:26">
      <c r="A31" s="29" t="s">
        <v>574</v>
      </c>
      <c r="B31" s="15"/>
      <c r="C31" s="15"/>
      <c r="D31" s="15"/>
      <c r="E31" s="15"/>
      <c r="F31" s="16"/>
      <c r="G31" s="17"/>
      <c r="H31" s="15"/>
      <c r="I31" s="15"/>
      <c r="J31" s="15"/>
      <c r="K31" s="16"/>
      <c r="L31" s="17"/>
      <c r="M31" s="15"/>
      <c r="N31" s="15"/>
      <c r="O31" s="15"/>
      <c r="P31" s="16"/>
      <c r="Q31" s="17"/>
      <c r="R31" s="15"/>
      <c r="S31" s="15"/>
      <c r="T31" s="15"/>
      <c r="U31" s="16"/>
      <c r="V31" s="17"/>
      <c r="W31" s="15"/>
      <c r="X31" s="15"/>
      <c r="Y31" s="15"/>
      <c r="Z31" s="16"/>
    </row>
    <row r="32" spans="1:26">
      <c r="A32" s="29" t="s">
        <v>575</v>
      </c>
      <c r="B32" s="15"/>
      <c r="C32" s="15"/>
      <c r="D32" s="15"/>
      <c r="E32" s="15"/>
      <c r="F32" s="16"/>
      <c r="G32" s="17"/>
      <c r="H32" s="15"/>
      <c r="I32" s="15"/>
      <c r="J32" s="15"/>
      <c r="K32" s="16"/>
      <c r="L32" s="17"/>
      <c r="M32" s="15"/>
      <c r="N32" s="15"/>
      <c r="O32" s="15"/>
      <c r="P32" s="16"/>
      <c r="Q32" s="17"/>
      <c r="R32" s="15"/>
      <c r="S32" s="15"/>
      <c r="T32" s="15"/>
      <c r="U32" s="16"/>
      <c r="V32" s="17"/>
      <c r="W32" s="15"/>
      <c r="X32" s="15"/>
      <c r="Y32" s="15"/>
      <c r="Z32" s="16"/>
    </row>
    <row r="33" spans="1:26">
      <c r="A33" s="29" t="s">
        <v>576</v>
      </c>
      <c r="B33" s="15"/>
      <c r="C33" s="15"/>
      <c r="D33" s="15"/>
      <c r="E33" s="15"/>
      <c r="F33" s="16"/>
      <c r="G33" s="17"/>
      <c r="H33" s="15"/>
      <c r="I33" s="15"/>
      <c r="J33" s="15"/>
      <c r="K33" s="16"/>
      <c r="L33" s="17"/>
      <c r="M33" s="15"/>
      <c r="N33" s="15"/>
      <c r="O33" s="15"/>
      <c r="P33" s="16"/>
      <c r="Q33" s="17"/>
      <c r="R33" s="15"/>
      <c r="S33" s="15"/>
      <c r="T33" s="15"/>
      <c r="U33" s="16"/>
      <c r="V33" s="17"/>
      <c r="W33" s="15"/>
      <c r="X33" s="15"/>
      <c r="Y33" s="15"/>
      <c r="Z33" s="16"/>
    </row>
    <row r="34" spans="1:26">
      <c r="A34" s="29" t="s">
        <v>577</v>
      </c>
      <c r="B34" s="15"/>
      <c r="C34" s="15"/>
      <c r="D34" s="15"/>
      <c r="E34" s="15"/>
      <c r="F34" s="16"/>
      <c r="G34" s="17"/>
      <c r="H34" s="15"/>
      <c r="I34" s="15"/>
      <c r="J34" s="15"/>
      <c r="K34" s="16"/>
      <c r="L34" s="17"/>
      <c r="M34" s="15"/>
      <c r="N34" s="15"/>
      <c r="O34" s="15"/>
      <c r="P34" s="16"/>
      <c r="Q34" s="17"/>
      <c r="R34" s="15"/>
      <c r="S34" s="15"/>
      <c r="T34" s="15"/>
      <c r="U34" s="16"/>
      <c r="V34" s="17"/>
      <c r="W34" s="15"/>
      <c r="X34" s="15"/>
      <c r="Y34" s="15"/>
      <c r="Z34" s="16"/>
    </row>
    <row r="35" spans="1:26">
      <c r="A35" s="29" t="s">
        <v>578</v>
      </c>
      <c r="B35" s="15"/>
      <c r="C35" s="15"/>
      <c r="D35" s="15"/>
      <c r="E35" s="15"/>
      <c r="F35" s="16"/>
      <c r="G35" s="17"/>
      <c r="H35" s="15"/>
      <c r="I35" s="15"/>
      <c r="J35" s="15"/>
      <c r="K35" s="16"/>
      <c r="L35" s="17"/>
      <c r="M35" s="15"/>
      <c r="N35" s="15"/>
      <c r="O35" s="15"/>
      <c r="P35" s="16"/>
      <c r="Q35" s="17"/>
      <c r="R35" s="15"/>
      <c r="S35" s="15"/>
      <c r="T35" s="15"/>
      <c r="U35" s="16"/>
      <c r="V35" s="17"/>
      <c r="W35" s="15"/>
      <c r="X35" s="15"/>
      <c r="Y35" s="15"/>
      <c r="Z35" s="16"/>
    </row>
    <row r="36" spans="1:26">
      <c r="A36" s="22" t="s">
        <v>579</v>
      </c>
      <c r="B36" s="6"/>
      <c r="C36" s="6"/>
      <c r="D36" s="7" t="e">
        <f>C36/B36</f>
        <v>#DIV/0!</v>
      </c>
      <c r="E36" s="6"/>
      <c r="F36" s="8" t="e">
        <f>C36/E36</f>
        <v>#DIV/0!</v>
      </c>
      <c r="G36" s="9"/>
      <c r="H36" s="6"/>
      <c r="I36" s="7" t="e">
        <f>H36/G36</f>
        <v>#DIV/0!</v>
      </c>
      <c r="J36" s="6"/>
      <c r="K36" s="8" t="e">
        <f>H36/J36</f>
        <v>#DIV/0!</v>
      </c>
      <c r="L36" s="9"/>
      <c r="M36" s="6"/>
      <c r="N36" s="7" t="e">
        <f>M36/L36</f>
        <v>#DIV/0!</v>
      </c>
      <c r="O36" s="6"/>
      <c r="P36" s="8" t="e">
        <f>M36/O36</f>
        <v>#DIV/0!</v>
      </c>
      <c r="Q36" s="9"/>
      <c r="R36" s="6"/>
      <c r="S36" s="7" t="e">
        <f>R36/Q36</f>
        <v>#DIV/0!</v>
      </c>
      <c r="T36" s="6"/>
      <c r="U36" s="8" t="e">
        <f>R36/T36</f>
        <v>#DIV/0!</v>
      </c>
      <c r="V36" s="9"/>
      <c r="W36" s="6"/>
      <c r="X36" s="7" t="e">
        <f>W36/V36</f>
        <v>#DIV/0!</v>
      </c>
      <c r="Y36" s="6"/>
      <c r="Z36" s="8" t="e">
        <f>W36/Y36</f>
        <v>#DIV/0!</v>
      </c>
    </row>
    <row r="37" spans="1:26">
      <c r="A37" s="29" t="s">
        <v>580</v>
      </c>
      <c r="B37" s="15"/>
      <c r="C37" s="15"/>
      <c r="D37" s="15"/>
      <c r="E37" s="15"/>
      <c r="F37" s="16"/>
      <c r="G37" s="17"/>
      <c r="H37" s="15"/>
      <c r="I37" s="15"/>
      <c r="J37" s="15"/>
      <c r="K37" s="16"/>
      <c r="L37" s="17"/>
      <c r="M37" s="15"/>
      <c r="N37" s="15"/>
      <c r="O37" s="15"/>
      <c r="P37" s="16"/>
      <c r="Q37" s="17"/>
      <c r="R37" s="15"/>
      <c r="S37" s="15"/>
      <c r="T37" s="15"/>
      <c r="U37" s="16"/>
      <c r="V37" s="17"/>
      <c r="W37" s="15"/>
      <c r="X37" s="15"/>
      <c r="Y37" s="15"/>
      <c r="Z37" s="16"/>
    </row>
    <row r="38" spans="1:26">
      <c r="A38" s="29" t="s">
        <v>572</v>
      </c>
      <c r="B38" s="15"/>
      <c r="C38" s="15"/>
      <c r="D38" s="15"/>
      <c r="E38" s="15"/>
      <c r="F38" s="16"/>
      <c r="G38" s="17"/>
      <c r="H38" s="15"/>
      <c r="I38" s="15"/>
      <c r="J38" s="15"/>
      <c r="K38" s="16"/>
      <c r="L38" s="17"/>
      <c r="M38" s="15"/>
      <c r="N38" s="15"/>
      <c r="O38" s="15"/>
      <c r="P38" s="16"/>
      <c r="Q38" s="17"/>
      <c r="R38" s="15"/>
      <c r="S38" s="15"/>
      <c r="T38" s="15"/>
      <c r="U38" s="16"/>
      <c r="V38" s="17"/>
      <c r="W38" s="15"/>
      <c r="X38" s="15"/>
      <c r="Y38" s="15"/>
      <c r="Z38" s="16"/>
    </row>
    <row r="39" spans="1:26">
      <c r="A39" s="29" t="s">
        <v>581</v>
      </c>
      <c r="B39" s="15"/>
      <c r="C39" s="15"/>
      <c r="D39" s="15"/>
      <c r="E39" s="15"/>
      <c r="F39" s="16"/>
      <c r="G39" s="17"/>
      <c r="H39" s="15"/>
      <c r="I39" s="15"/>
      <c r="J39" s="15"/>
      <c r="K39" s="16"/>
      <c r="L39" s="17"/>
      <c r="M39" s="15"/>
      <c r="N39" s="15"/>
      <c r="O39" s="15"/>
      <c r="P39" s="16"/>
      <c r="Q39" s="17"/>
      <c r="R39" s="15"/>
      <c r="S39" s="15"/>
      <c r="T39" s="15"/>
      <c r="U39" s="16"/>
      <c r="V39" s="17"/>
      <c r="W39" s="15"/>
      <c r="X39" s="15"/>
      <c r="Y39" s="15"/>
      <c r="Z39" s="16"/>
    </row>
    <row r="40" spans="1:26">
      <c r="A40" s="29" t="s">
        <v>573</v>
      </c>
      <c r="B40" s="15"/>
      <c r="C40" s="15"/>
      <c r="D40" s="15"/>
      <c r="E40" s="15"/>
      <c r="F40" s="16"/>
      <c r="G40" s="17"/>
      <c r="H40" s="15"/>
      <c r="I40" s="15"/>
      <c r="J40" s="15"/>
      <c r="K40" s="16"/>
      <c r="L40" s="17"/>
      <c r="M40" s="15"/>
      <c r="N40" s="15"/>
      <c r="O40" s="15"/>
      <c r="P40" s="16"/>
      <c r="Q40" s="17"/>
      <c r="R40" s="15"/>
      <c r="S40" s="15"/>
      <c r="T40" s="15"/>
      <c r="U40" s="16"/>
      <c r="V40" s="17"/>
      <c r="W40" s="15"/>
      <c r="X40" s="15"/>
      <c r="Y40" s="15"/>
      <c r="Z40" s="16"/>
    </row>
    <row r="41" spans="1:26">
      <c r="A41" s="29" t="s">
        <v>574</v>
      </c>
      <c r="B41" s="15"/>
      <c r="C41" s="15"/>
      <c r="D41" s="15"/>
      <c r="E41" s="15"/>
      <c r="F41" s="16"/>
      <c r="G41" s="17"/>
      <c r="H41" s="15"/>
      <c r="I41" s="15"/>
      <c r="J41" s="15"/>
      <c r="K41" s="16"/>
      <c r="L41" s="17"/>
      <c r="M41" s="15"/>
      <c r="N41" s="15"/>
      <c r="O41" s="15"/>
      <c r="P41" s="16"/>
      <c r="Q41" s="17"/>
      <c r="R41" s="15"/>
      <c r="S41" s="15"/>
      <c r="T41" s="15"/>
      <c r="U41" s="16"/>
      <c r="V41" s="17"/>
      <c r="W41" s="15"/>
      <c r="X41" s="15"/>
      <c r="Y41" s="15"/>
      <c r="Z41" s="16"/>
    </row>
    <row r="42" spans="1:26">
      <c r="A42" s="29" t="s">
        <v>577</v>
      </c>
      <c r="B42" s="15"/>
      <c r="C42" s="15"/>
      <c r="D42" s="15"/>
      <c r="E42" s="15"/>
      <c r="F42" s="16"/>
      <c r="G42" s="17"/>
      <c r="H42" s="15"/>
      <c r="I42" s="15"/>
      <c r="J42" s="15"/>
      <c r="K42" s="16"/>
      <c r="L42" s="17"/>
      <c r="M42" s="15"/>
      <c r="N42" s="15"/>
      <c r="O42" s="15"/>
      <c r="P42" s="16"/>
      <c r="Q42" s="17"/>
      <c r="R42" s="15"/>
      <c r="S42" s="15"/>
      <c r="T42" s="15"/>
      <c r="U42" s="16"/>
      <c r="V42" s="17"/>
      <c r="W42" s="15"/>
      <c r="X42" s="15"/>
      <c r="Y42" s="15"/>
      <c r="Z42" s="16"/>
    </row>
    <row r="43" spans="1:26">
      <c r="A43" s="22" t="s">
        <v>582</v>
      </c>
      <c r="B43" s="6"/>
      <c r="C43" s="6"/>
      <c r="D43" s="7" t="e">
        <f>C43/B43</f>
        <v>#DIV/0!</v>
      </c>
      <c r="E43" s="6"/>
      <c r="F43" s="8" t="e">
        <f>C43/E43</f>
        <v>#DIV/0!</v>
      </c>
      <c r="G43" s="9"/>
      <c r="H43" s="6"/>
      <c r="I43" s="7" t="e">
        <f>H43/G43</f>
        <v>#DIV/0!</v>
      </c>
      <c r="J43" s="6"/>
      <c r="K43" s="8" t="e">
        <f>H43/J43</f>
        <v>#DIV/0!</v>
      </c>
      <c r="L43" s="9"/>
      <c r="M43" s="6"/>
      <c r="N43" s="7" t="e">
        <f>M43/L43</f>
        <v>#DIV/0!</v>
      </c>
      <c r="O43" s="6"/>
      <c r="P43" s="8" t="e">
        <f>M43/O43</f>
        <v>#DIV/0!</v>
      </c>
      <c r="Q43" s="9"/>
      <c r="R43" s="6"/>
      <c r="S43" s="7" t="e">
        <f>R43/Q43</f>
        <v>#DIV/0!</v>
      </c>
      <c r="T43" s="6"/>
      <c r="U43" s="8" t="e">
        <f>R43/T43</f>
        <v>#DIV/0!</v>
      </c>
      <c r="V43" s="9"/>
      <c r="W43" s="6"/>
      <c r="X43" s="7" t="e">
        <f>W43/V43</f>
        <v>#DIV/0!</v>
      </c>
      <c r="Y43" s="6"/>
      <c r="Z43" s="8" t="e">
        <f>W43/Y43</f>
        <v>#DIV/0!</v>
      </c>
    </row>
    <row r="44" spans="1:26">
      <c r="A44" s="5" t="s">
        <v>583</v>
      </c>
      <c r="B44" s="6"/>
      <c r="C44" s="6"/>
      <c r="D44" s="7" t="e">
        <f>C44/B44</f>
        <v>#DIV/0!</v>
      </c>
      <c r="E44" s="6"/>
      <c r="F44" s="8" t="e">
        <f>C44/E44</f>
        <v>#DIV/0!</v>
      </c>
      <c r="G44" s="9"/>
      <c r="H44" s="6"/>
      <c r="I44" s="7" t="e">
        <f>H44/G44</f>
        <v>#DIV/0!</v>
      </c>
      <c r="J44" s="6"/>
      <c r="K44" s="8" t="e">
        <f>H44/J44</f>
        <v>#DIV/0!</v>
      </c>
      <c r="L44" s="9"/>
      <c r="M44" s="6"/>
      <c r="N44" s="7" t="e">
        <f>M44/L44</f>
        <v>#DIV/0!</v>
      </c>
      <c r="O44" s="6"/>
      <c r="P44" s="8" t="e">
        <f>M44/O44</f>
        <v>#DIV/0!</v>
      </c>
      <c r="Q44" s="9"/>
      <c r="R44" s="6"/>
      <c r="S44" s="7" t="e">
        <f>R44/Q44</f>
        <v>#DIV/0!</v>
      </c>
      <c r="T44" s="6"/>
      <c r="U44" s="8" t="e">
        <f>R44/T44</f>
        <v>#DIV/0!</v>
      </c>
      <c r="V44" s="9"/>
      <c r="W44" s="6"/>
      <c r="X44" s="7" t="e">
        <f>W44/V44</f>
        <v>#DIV/0!</v>
      </c>
      <c r="Y44" s="6"/>
      <c r="Z44" s="8" t="e">
        <f>W44/Y44</f>
        <v>#DIV/0!</v>
      </c>
    </row>
    <row r="45" spans="1:26">
      <c r="A45" s="5" t="s">
        <v>584</v>
      </c>
      <c r="B45" s="6"/>
      <c r="C45" s="6"/>
      <c r="D45" s="7" t="e">
        <f>C45/B45</f>
        <v>#DIV/0!</v>
      </c>
      <c r="E45" s="6"/>
      <c r="F45" s="8" t="e">
        <f>C45/E45</f>
        <v>#DIV/0!</v>
      </c>
      <c r="G45" s="9"/>
      <c r="H45" s="6"/>
      <c r="I45" s="7" t="e">
        <f>H45/G45</f>
        <v>#DIV/0!</v>
      </c>
      <c r="J45" s="6"/>
      <c r="K45" s="8" t="e">
        <f>H45/J45</f>
        <v>#DIV/0!</v>
      </c>
      <c r="L45" s="9"/>
      <c r="M45" s="6"/>
      <c r="N45" s="7" t="e">
        <f>M45/L45</f>
        <v>#DIV/0!</v>
      </c>
      <c r="O45" s="6"/>
      <c r="P45" s="8" t="e">
        <f>M45/O45</f>
        <v>#DIV/0!</v>
      </c>
      <c r="Q45" s="9"/>
      <c r="R45" s="6"/>
      <c r="S45" s="7" t="e">
        <f>R45/Q45</f>
        <v>#DIV/0!</v>
      </c>
      <c r="T45" s="6"/>
      <c r="U45" s="8" t="e">
        <f>R45/T45</f>
        <v>#DIV/0!</v>
      </c>
      <c r="V45" s="9"/>
      <c r="W45" s="6"/>
      <c r="X45" s="7" t="e">
        <f>W45/V45</f>
        <v>#DIV/0!</v>
      </c>
      <c r="Y45" s="6"/>
      <c r="Z45" s="8" t="e">
        <f>W45/Y45</f>
        <v>#DIV/0!</v>
      </c>
    </row>
    <row r="46" spans="1:26">
      <c r="A46" s="30" t="s">
        <v>585</v>
      </c>
      <c r="B46" s="31"/>
      <c r="C46" s="31"/>
      <c r="D46" s="31"/>
      <c r="E46" s="31"/>
      <c r="F46" s="32"/>
      <c r="G46" s="33"/>
      <c r="H46" s="31"/>
      <c r="I46" s="31"/>
      <c r="J46" s="31"/>
      <c r="K46" s="32"/>
      <c r="L46" s="33"/>
      <c r="M46" s="31"/>
      <c r="N46" s="31"/>
      <c r="O46" s="31"/>
      <c r="P46" s="32"/>
      <c r="Q46" s="33"/>
      <c r="R46" s="31"/>
      <c r="S46" s="31"/>
      <c r="T46" s="31"/>
      <c r="U46" s="32"/>
      <c r="V46" s="33"/>
      <c r="W46" s="31"/>
      <c r="X46" s="31"/>
      <c r="Y46" s="31"/>
      <c r="Z46" s="32"/>
    </row>
    <row r="47" spans="1:26" ht="15.75">
      <c r="A47" s="34" t="s">
        <v>586</v>
      </c>
    </row>
    <row r="48" spans="1:26" ht="15.75">
      <c r="A48" s="35" t="s">
        <v>587</v>
      </c>
    </row>
  </sheetData>
  <mergeCells count="6">
    <mergeCell ref="V3:Z3"/>
    <mergeCell ref="A3:A4"/>
    <mergeCell ref="B3:F3"/>
    <mergeCell ref="G3:K3"/>
    <mergeCell ref="L3:P3"/>
    <mergeCell ref="Q3:U3"/>
  </mergeCells>
  <phoneticPr fontId="38"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4</vt:i4>
      </vt:variant>
    </vt:vector>
  </HeadingPairs>
  <TitlesOfParts>
    <vt:vector size="21" baseType="lpstr">
      <vt:lpstr>财务报告文件一览表</vt:lpstr>
      <vt:lpstr>校验表</vt:lpstr>
      <vt:lpstr>资产负债表</vt:lpstr>
      <vt:lpstr>利润表</vt:lpstr>
      <vt:lpstr>利润表分析</vt:lpstr>
      <vt:lpstr>回款口径利润测算表</vt:lpstr>
      <vt:lpstr>现金流量表</vt:lpstr>
      <vt:lpstr>现金流量明细表</vt:lpstr>
      <vt:lpstr>所有者权益变动表</vt:lpstr>
      <vt:lpstr>管理费用明细</vt:lpstr>
      <vt:lpstr>销售费用明细</vt:lpstr>
      <vt:lpstr>财务费用明细</vt:lpstr>
      <vt:lpstr>销售指标表 </vt:lpstr>
      <vt:lpstr>长期待摊费用-招商费用</vt:lpstr>
      <vt:lpstr>开发间接费</vt:lpstr>
      <vt:lpstr>汇总</vt:lpstr>
      <vt:lpstr>预算执行表</vt:lpstr>
      <vt:lpstr>利润表!Print_Area</vt:lpstr>
      <vt:lpstr>利润表分析!Print_Area</vt:lpstr>
      <vt:lpstr>所有者权益变动表!Print_Area</vt:lpstr>
      <vt:lpstr>资产负债表!Print_Area</vt:lpstr>
    </vt:vector>
  </TitlesOfParts>
  <Company>founder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zhaohui</dc:creator>
  <cp:lastModifiedBy>xuqin(许勤.资源.浙江蓝德)</cp:lastModifiedBy>
  <cp:lastPrinted>2014-05-22T02:57:00Z</cp:lastPrinted>
  <dcterms:created xsi:type="dcterms:W3CDTF">2004-01-16T06:35:00Z</dcterms:created>
  <dcterms:modified xsi:type="dcterms:W3CDTF">2022-01-04T05:22:14Z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2052-10.1.0.5973</vt:lpwstr>
  </property>
</Properties>
</file>